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esa.Jashanica\Desktop\BUXHETI\Shpenzimet\"/>
    </mc:Choice>
  </mc:AlternateContent>
  <bookViews>
    <workbookView xWindow="0" yWindow="0" windowWidth="20400" windowHeight="7680"/>
  </bookViews>
  <sheets>
    <sheet name="Shpenzimet 2016 (2)" sheetId="1" r:id="rId1"/>
  </sheets>
  <definedNames>
    <definedName name="_xlnm.Print_Area" localSheetId="0">'Shpenzimet 2016 (2)'!$A$1:$G$241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9" i="1" l="1"/>
  <c r="F239" i="1" s="1"/>
  <c r="F238" i="1"/>
  <c r="E238" i="1"/>
  <c r="C237" i="1"/>
  <c r="C239" i="1" s="1"/>
  <c r="E239" i="1" s="1"/>
  <c r="F236" i="1"/>
  <c r="E236" i="1"/>
  <c r="C232" i="1"/>
  <c r="F231" i="1"/>
  <c r="E231" i="1"/>
  <c r="F230" i="1"/>
  <c r="E230" i="1"/>
  <c r="F229" i="1"/>
  <c r="E229" i="1"/>
  <c r="F228" i="1"/>
  <c r="E228" i="1"/>
  <c r="F227" i="1"/>
  <c r="E227" i="1"/>
  <c r="E226" i="1"/>
  <c r="D226" i="1"/>
  <c r="D232" i="1" s="1"/>
  <c r="F232" i="1" s="1"/>
  <c r="F225" i="1"/>
  <c r="E225" i="1"/>
  <c r="D221" i="1"/>
  <c r="F221" i="1" s="1"/>
  <c r="C221" i="1"/>
  <c r="E221" i="1" s="1"/>
  <c r="F220" i="1"/>
  <c r="E220" i="1"/>
  <c r="F219" i="1"/>
  <c r="E219" i="1"/>
  <c r="F218" i="1"/>
  <c r="E218" i="1"/>
  <c r="F217" i="1"/>
  <c r="E217" i="1"/>
  <c r="F216" i="1"/>
  <c r="E216" i="1"/>
  <c r="D212" i="1"/>
  <c r="F212" i="1" s="1"/>
  <c r="C212" i="1"/>
  <c r="E212" i="1" s="1"/>
  <c r="F211" i="1"/>
  <c r="E211" i="1"/>
  <c r="F210" i="1"/>
  <c r="E210" i="1"/>
  <c r="C206" i="1"/>
  <c r="F205" i="1"/>
  <c r="E205" i="1"/>
  <c r="F204" i="1"/>
  <c r="E204" i="1"/>
  <c r="F203" i="1"/>
  <c r="E203" i="1"/>
  <c r="F202" i="1"/>
  <c r="E202" i="1"/>
  <c r="D201" i="1"/>
  <c r="E201" i="1" s="1"/>
  <c r="F200" i="1"/>
  <c r="E200" i="1"/>
  <c r="D196" i="1"/>
  <c r="F196" i="1" s="1"/>
  <c r="C196" i="1"/>
  <c r="E196" i="1" s="1"/>
  <c r="F195" i="1"/>
  <c r="E195" i="1"/>
  <c r="F194" i="1"/>
  <c r="E194" i="1"/>
  <c r="F193" i="1"/>
  <c r="E193" i="1"/>
  <c r="C189" i="1"/>
  <c r="E188" i="1"/>
  <c r="D188" i="1"/>
  <c r="D189" i="1" s="1"/>
  <c r="F189" i="1" s="1"/>
  <c r="F187" i="1"/>
  <c r="E187" i="1"/>
  <c r="F186" i="1"/>
  <c r="E186" i="1"/>
  <c r="F185" i="1"/>
  <c r="E185" i="1"/>
  <c r="C180" i="1"/>
  <c r="F179" i="1"/>
  <c r="E179" i="1"/>
  <c r="F178" i="1"/>
  <c r="E178" i="1"/>
  <c r="F177" i="1"/>
  <c r="E177" i="1"/>
  <c r="D176" i="1"/>
  <c r="E176" i="1" s="1"/>
  <c r="E175" i="1"/>
  <c r="D175" i="1"/>
  <c r="F175" i="1" s="1"/>
  <c r="F174" i="1"/>
  <c r="E174" i="1"/>
  <c r="D170" i="1"/>
  <c r="F170" i="1" s="1"/>
  <c r="C170" i="1"/>
  <c r="E170" i="1" s="1"/>
  <c r="F169" i="1"/>
  <c r="E169" i="1"/>
  <c r="F168" i="1"/>
  <c r="E168" i="1"/>
  <c r="D164" i="1"/>
  <c r="F164" i="1" s="1"/>
  <c r="C164" i="1"/>
  <c r="E164" i="1" s="1"/>
  <c r="F163" i="1"/>
  <c r="E163" i="1"/>
  <c r="F162" i="1"/>
  <c r="E162" i="1"/>
  <c r="F161" i="1"/>
  <c r="E161" i="1"/>
  <c r="D157" i="1"/>
  <c r="F157" i="1" s="1"/>
  <c r="C157" i="1"/>
  <c r="E157" i="1" s="1"/>
  <c r="E156" i="1"/>
  <c r="F155" i="1"/>
  <c r="E155" i="1"/>
  <c r="D151" i="1"/>
  <c r="F151" i="1" s="1"/>
  <c r="C151" i="1"/>
  <c r="E151" i="1" s="1"/>
  <c r="F150" i="1"/>
  <c r="E150" i="1"/>
  <c r="F149" i="1"/>
  <c r="E149" i="1"/>
  <c r="D145" i="1"/>
  <c r="F145" i="1" s="1"/>
  <c r="C145" i="1"/>
  <c r="E145" i="1" s="1"/>
  <c r="F144" i="1"/>
  <c r="E144" i="1"/>
  <c r="F143" i="1"/>
  <c r="E143" i="1"/>
  <c r="D139" i="1"/>
  <c r="F139" i="1" s="1"/>
  <c r="C139" i="1"/>
  <c r="F138" i="1"/>
  <c r="E138" i="1"/>
  <c r="F137" i="1"/>
  <c r="E137" i="1"/>
  <c r="F136" i="1"/>
  <c r="E136" i="1"/>
  <c r="E139" i="1" s="1"/>
  <c r="D132" i="1"/>
  <c r="F132" i="1" s="1"/>
  <c r="C132" i="1"/>
  <c r="E132" i="1" s="1"/>
  <c r="F131" i="1"/>
  <c r="E131" i="1"/>
  <c r="F130" i="1"/>
  <c r="E130" i="1"/>
  <c r="D127" i="1"/>
  <c r="F127" i="1" s="1"/>
  <c r="C127" i="1"/>
  <c r="F126" i="1"/>
  <c r="E126" i="1"/>
  <c r="F125" i="1"/>
  <c r="E125" i="1"/>
  <c r="F124" i="1"/>
  <c r="E124" i="1"/>
  <c r="E127" i="1" s="1"/>
  <c r="D120" i="1"/>
  <c r="F120" i="1" s="1"/>
  <c r="C120" i="1"/>
  <c r="E120" i="1" s="1"/>
  <c r="F119" i="1"/>
  <c r="E119" i="1"/>
  <c r="F118" i="1"/>
  <c r="E118" i="1"/>
  <c r="E117" i="1"/>
  <c r="E116" i="1"/>
  <c r="F115" i="1"/>
  <c r="E115" i="1"/>
  <c r="F114" i="1"/>
  <c r="E114" i="1"/>
  <c r="F113" i="1"/>
  <c r="E113" i="1"/>
  <c r="F112" i="1"/>
  <c r="E112" i="1"/>
  <c r="F111" i="1"/>
  <c r="E111" i="1"/>
  <c r="D107" i="1"/>
  <c r="F107" i="1" s="1"/>
  <c r="C107" i="1"/>
  <c r="E107" i="1" s="1"/>
  <c r="E106" i="1"/>
  <c r="F105" i="1"/>
  <c r="E105" i="1"/>
  <c r="F104" i="1"/>
  <c r="E104" i="1"/>
  <c r="D100" i="1"/>
  <c r="F100" i="1" s="1"/>
  <c r="C100" i="1"/>
  <c r="E100" i="1" s="1"/>
  <c r="F99" i="1"/>
  <c r="E99" i="1"/>
  <c r="F98" i="1"/>
  <c r="E98" i="1"/>
  <c r="D94" i="1"/>
  <c r="F94" i="1" s="1"/>
  <c r="C94" i="1"/>
  <c r="E94" i="1" s="1"/>
  <c r="F93" i="1"/>
  <c r="E93" i="1"/>
  <c r="F92" i="1"/>
  <c r="E92" i="1"/>
  <c r="D88" i="1"/>
  <c r="F88" i="1" s="1"/>
  <c r="C88" i="1"/>
  <c r="E88" i="1" s="1"/>
  <c r="F87" i="1"/>
  <c r="E87" i="1"/>
  <c r="F86" i="1"/>
  <c r="E86" i="1"/>
  <c r="D80" i="1"/>
  <c r="F80" i="1" s="1"/>
  <c r="C80" i="1"/>
  <c r="E79" i="1"/>
  <c r="E78" i="1"/>
  <c r="E77" i="1"/>
  <c r="F76" i="1"/>
  <c r="E76" i="1"/>
  <c r="E75" i="1"/>
  <c r="D75" i="1"/>
  <c r="F75" i="1" s="1"/>
  <c r="F74" i="1"/>
  <c r="E74" i="1"/>
  <c r="E80" i="1" s="1"/>
  <c r="D70" i="1"/>
  <c r="C70" i="1"/>
  <c r="C240" i="1" s="1"/>
  <c r="E69" i="1"/>
  <c r="E68" i="1"/>
  <c r="F67" i="1"/>
  <c r="E67" i="1"/>
  <c r="F66" i="1"/>
  <c r="E66" i="1"/>
  <c r="E65" i="1"/>
  <c r="E64" i="1"/>
  <c r="D64" i="1"/>
  <c r="F64" i="1" s="1"/>
  <c r="F63" i="1"/>
  <c r="E63" i="1"/>
  <c r="E70" i="1" s="1"/>
  <c r="C57" i="1"/>
  <c r="F57" i="1" s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E57" i="1" s="1"/>
  <c r="E44" i="1"/>
  <c r="E43" i="1"/>
  <c r="E42" i="1"/>
  <c r="E41" i="1"/>
  <c r="E40" i="1"/>
  <c r="E39" i="1"/>
  <c r="D35" i="1"/>
  <c r="F35" i="1" s="1"/>
  <c r="C35" i="1"/>
  <c r="F34" i="1"/>
  <c r="E34" i="1"/>
  <c r="F33" i="1"/>
  <c r="E33" i="1"/>
  <c r="F32" i="1"/>
  <c r="E32" i="1"/>
  <c r="F31" i="1"/>
  <c r="E31" i="1"/>
  <c r="E35" i="1" s="1"/>
  <c r="E30" i="1"/>
  <c r="D26" i="1"/>
  <c r="F26" i="1" s="1"/>
  <c r="C26" i="1"/>
  <c r="E26" i="1" s="1"/>
  <c r="F25" i="1"/>
  <c r="E25" i="1"/>
  <c r="F24" i="1"/>
  <c r="E24" i="1"/>
  <c r="F23" i="1"/>
  <c r="E23" i="1"/>
  <c r="F22" i="1"/>
  <c r="E22" i="1"/>
  <c r="D19" i="1"/>
  <c r="F19" i="1" s="1"/>
  <c r="C19" i="1"/>
  <c r="G18" i="1" s="1"/>
  <c r="F18" i="1"/>
  <c r="E18" i="1"/>
  <c r="G17" i="1"/>
  <c r="F17" i="1"/>
  <c r="E17" i="1"/>
  <c r="F16" i="1"/>
  <c r="E16" i="1"/>
  <c r="G15" i="1"/>
  <c r="F15" i="1"/>
  <c r="E15" i="1"/>
  <c r="F14" i="1"/>
  <c r="E14" i="1"/>
  <c r="D10" i="1"/>
  <c r="F9" i="1"/>
  <c r="C9" i="1"/>
  <c r="E8" i="1"/>
  <c r="F7" i="1"/>
  <c r="E7" i="1"/>
  <c r="F6" i="1"/>
  <c r="E6" i="1"/>
  <c r="E232" i="1" l="1"/>
  <c r="E9" i="1"/>
  <c r="E10" i="1" s="1"/>
  <c r="C10" i="1"/>
  <c r="E189" i="1"/>
  <c r="E19" i="1"/>
  <c r="F70" i="1"/>
  <c r="F176" i="1"/>
  <c r="D180" i="1"/>
  <c r="F180" i="1" s="1"/>
  <c r="F201" i="1"/>
  <c r="D206" i="1"/>
  <c r="F206" i="1" s="1"/>
  <c r="F237" i="1"/>
  <c r="G14" i="1"/>
  <c r="G19" i="1" s="1"/>
  <c r="G16" i="1"/>
  <c r="F188" i="1"/>
  <c r="F226" i="1"/>
  <c r="E237" i="1"/>
  <c r="E206" i="1" l="1"/>
  <c r="D240" i="1"/>
  <c r="F240" i="1" s="1"/>
  <c r="G8" i="1"/>
  <c r="G7" i="1"/>
  <c r="G6" i="1"/>
  <c r="G10" i="1" s="1"/>
  <c r="G9" i="1"/>
  <c r="F10" i="1"/>
  <c r="E180" i="1"/>
  <c r="E240" i="1" l="1"/>
</calcChain>
</file>

<file path=xl/sharedStrings.xml><?xml version="1.0" encoding="utf-8"?>
<sst xmlns="http://schemas.openxmlformats.org/spreadsheetml/2006/main" count="431" uniqueCount="76">
  <si>
    <t>KOMUNA E LIPJANIT</t>
  </si>
  <si>
    <t>RAPORTI I BUXHETIT  DHE SHPENZIMI NË BAZË TË ALOKIMIT TË MJETEVE KATEGORIVE EKONOMIKE DHE PROGRAMEVE PËR  JANAR-MARS 2017 PËR  KOMUNËN E LIPJANIT</t>
  </si>
  <si>
    <t>BUXHETI DHE SHPENZIMET  SIPAS FONDEVE BURIMORE</t>
  </si>
  <si>
    <t>Fondi Burimor</t>
  </si>
  <si>
    <t xml:space="preserve">Buxheti </t>
  </si>
  <si>
    <t xml:space="preserve">Shpenzimi  </t>
  </si>
  <si>
    <t>Diferenca</t>
  </si>
  <si>
    <t>Real. % shpenz.2016</t>
  </si>
  <si>
    <t>Pjesmarrja %</t>
  </si>
  <si>
    <t xml:space="preserve">GRANTI QEVERITAR </t>
  </si>
  <si>
    <t xml:space="preserve">TE HYRAT VETANAKE </t>
  </si>
  <si>
    <t>31,61.93</t>
  </si>
  <si>
    <t>DONACIONET E BARTURA</t>
  </si>
  <si>
    <t>Gjithsejtë:</t>
  </si>
  <si>
    <t>BUXHETI DHE SHPENZIMET  SIPAS KATEGORIVE EKONOMIKE</t>
  </si>
  <si>
    <t>Real. % shpenz.</t>
  </si>
  <si>
    <t xml:space="preserve">  RROGA DHE PAGA</t>
  </si>
  <si>
    <t xml:space="preserve">  MALLRA DHE SHËRBIME</t>
  </si>
  <si>
    <t xml:space="preserve">  SHPENZIME KOMUNALE</t>
  </si>
  <si>
    <t xml:space="preserve">  SUBVENCIONE DHE TRANSFERE</t>
  </si>
  <si>
    <t xml:space="preserve">  PASURITË JOFINANCIARE</t>
  </si>
  <si>
    <t>BUXHETI DHE SHPENZIMET  NGA GRANTI QEVERITAR(10)</t>
  </si>
  <si>
    <t xml:space="preserve">        11 RROGA DHE PAGA</t>
  </si>
  <si>
    <t xml:space="preserve">        13 MALLRA DHE SHËRBIME</t>
  </si>
  <si>
    <t xml:space="preserve">        14 SHPENZIME KOMUNALE</t>
  </si>
  <si>
    <t xml:space="preserve">        30 PASURITË JOFINANCIARE</t>
  </si>
  <si>
    <t>BUXHETI DHE SHPENZIMET  NGA TE HYRAT VETANAKE(21)</t>
  </si>
  <si>
    <t xml:space="preserve">        20 SUBVENCIONE DHE TRANSFERE</t>
  </si>
  <si>
    <t>BUXHETI DHE SHPENZIMET  NGA TE HYRAT VETANAKE(22)</t>
  </si>
  <si>
    <t>BUXHETI DHE SHPENZIMET  NGA DONATORËT</t>
  </si>
  <si>
    <t>GRANT I DONAT.TË MBRENDSHËM</t>
  </si>
  <si>
    <t>QEVERIA JAPONEZE</t>
  </si>
  <si>
    <t xml:space="preserve"> QEVERIA ZVICRANE</t>
  </si>
  <si>
    <t xml:space="preserve">  BASHKESIA EVROPIANE</t>
  </si>
  <si>
    <t>Buxheti dhe Shpenzimet sipas Fondeve Burimore,Programeve dhe kategorive ekonomike</t>
  </si>
  <si>
    <t>Zyra e Kryetarit</t>
  </si>
  <si>
    <t>Kodi Burimor</t>
  </si>
  <si>
    <t>Përshkrimi</t>
  </si>
  <si>
    <t>GQ10</t>
  </si>
  <si>
    <t xml:space="preserve">          11 RROGA DHE PAGA</t>
  </si>
  <si>
    <t xml:space="preserve">          13 MALLRA DHE SHËRBIME</t>
  </si>
  <si>
    <t xml:space="preserve">          14 SHPENZIME KOMUNALE</t>
  </si>
  <si>
    <t>GQ 30</t>
  </si>
  <si>
    <t xml:space="preserve">          30 PASURITË JOFINANCIARE</t>
  </si>
  <si>
    <t>THV21</t>
  </si>
  <si>
    <t xml:space="preserve">          20 SUBVENCIONE DHE TRANSFERE</t>
  </si>
  <si>
    <t>THV22</t>
  </si>
  <si>
    <t>Gjithsejte:</t>
  </si>
  <si>
    <t>Administrata dhe Personeli</t>
  </si>
  <si>
    <t>Inspekcioni</t>
  </si>
  <si>
    <t>Prokurimi</t>
  </si>
  <si>
    <t>Zyra e Kuvendit Komunal</t>
  </si>
  <si>
    <t>Buxhet dhe Financa</t>
  </si>
  <si>
    <t xml:space="preserve">Shërbime Publike </t>
  </si>
  <si>
    <t xml:space="preserve">          30 PASURITË JOFINANCIARE (DONACION I BARTUR)</t>
  </si>
  <si>
    <t xml:space="preserve">          30 PASURITË JOFINANCIARE (QEVERIA ZVICRANE)</t>
  </si>
  <si>
    <t>Sherbimi I zjarrfikesve</t>
  </si>
  <si>
    <t>Zyra Lokale e Komuniteteve</t>
  </si>
  <si>
    <t>Bujqësi  dhe Zhvillim Rural</t>
  </si>
  <si>
    <t>Pylltari</t>
  </si>
  <si>
    <t>Zhvillim Ekonomik</t>
  </si>
  <si>
    <t>Kadaster Gjeodezi dhe Pronë</t>
  </si>
  <si>
    <t>Planifikim Urban dhe Mjedis</t>
  </si>
  <si>
    <t>Administrata e shendetesise</t>
  </si>
  <si>
    <t>Kujdesi primar Shendetsor</t>
  </si>
  <si>
    <t xml:space="preserve">Sherbime Sociale  </t>
  </si>
  <si>
    <t xml:space="preserve">Sherbime  Rezidenciale   </t>
  </si>
  <si>
    <t>Kultur  Rini dhe Sport</t>
  </si>
  <si>
    <t>Administrata e Arsimit</t>
  </si>
  <si>
    <t>Arsimi Parafillor</t>
  </si>
  <si>
    <t>Arsimi Fillor</t>
  </si>
  <si>
    <t xml:space="preserve">          30 PASURI JO FINANCIARE</t>
  </si>
  <si>
    <t xml:space="preserve">          30 PASURITË JOFINANCIARE  (QEVERIA JAPONEZE)</t>
  </si>
  <si>
    <t xml:space="preserve">          13 MALLRA DHE SHËRBIME  (COUNCIL EUROPE)</t>
  </si>
  <si>
    <t>Arsimi I Mesem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</si>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</sst>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%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2"/>
      <color rgb="FFC0000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4"/>
      <name val="Arial Black"/>
      <family val="2"/>
    </font>
    <font>
      <b/>
      <u/>
      <sz val="9"/>
      <name val="Times New Roman"/>
      <family val="1"/>
    </font>
    <font>
      <b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4" fontId="2" fillId="0" borderId="0" xfId="0" applyNumberFormat="1" applyFont="1"/>
    <xf numFmtId="4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horizontal="center"/>
    </xf>
    <xf numFmtId="4" fontId="5" fillId="0" borderId="0" xfId="0" applyNumberFormat="1" applyFont="1"/>
    <xf numFmtId="0" fontId="5" fillId="0" borderId="0" xfId="0" applyFont="1"/>
    <xf numFmtId="0" fontId="6" fillId="3" borderId="0" xfId="0" applyFont="1" applyFill="1"/>
    <xf numFmtId="0" fontId="4" fillId="4" borderId="1" xfId="0" applyFont="1" applyFill="1" applyBorder="1"/>
    <xf numFmtId="4" fontId="7" fillId="0" borderId="0" xfId="0" applyNumberFormat="1" applyFont="1"/>
    <xf numFmtId="0" fontId="7" fillId="0" borderId="0" xfId="0" applyFont="1"/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wrapText="1"/>
    </xf>
    <xf numFmtId="0" fontId="6" fillId="0" borderId="2" xfId="0" applyFont="1" applyBorder="1"/>
    <xf numFmtId="0" fontId="5" fillId="0" borderId="2" xfId="0" applyFont="1" applyBorder="1"/>
    <xf numFmtId="0" fontId="5" fillId="5" borderId="2" xfId="0" applyFont="1" applyFill="1" applyBorder="1" applyAlignment="1">
      <alignment vertical="center"/>
    </xf>
    <xf numFmtId="4" fontId="5" fillId="0" borderId="2" xfId="0" applyNumberFormat="1" applyFont="1" applyBorder="1"/>
    <xf numFmtId="0" fontId="5" fillId="0" borderId="3" xfId="0" applyFont="1" applyBorder="1"/>
    <xf numFmtId="0" fontId="5" fillId="5" borderId="3" xfId="0" applyFont="1" applyFill="1" applyBorder="1" applyAlignment="1">
      <alignment vertical="center"/>
    </xf>
    <xf numFmtId="4" fontId="5" fillId="0" borderId="3" xfId="0" applyNumberFormat="1" applyFont="1" applyBorder="1"/>
    <xf numFmtId="0" fontId="8" fillId="5" borderId="4" xfId="0" applyFont="1" applyFill="1" applyBorder="1" applyAlignment="1">
      <alignment horizontal="right"/>
    </xf>
    <xf numFmtId="4" fontId="8" fillId="0" borderId="2" xfId="0" applyNumberFormat="1" applyFont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4" fillId="4" borderId="5" xfId="0" applyFont="1" applyFill="1" applyBorder="1"/>
    <xf numFmtId="4" fontId="5" fillId="4" borderId="0" xfId="0" applyNumberFormat="1" applyFont="1" applyFill="1"/>
    <xf numFmtId="0" fontId="0" fillId="5" borderId="6" xfId="0" applyFill="1" applyBorder="1"/>
    <xf numFmtId="0" fontId="4" fillId="0" borderId="2" xfId="0" applyFont="1" applyBorder="1"/>
    <xf numFmtId="0" fontId="5" fillId="0" borderId="2" xfId="0" applyFont="1" applyBorder="1" applyAlignment="1">
      <alignment horizontal="left"/>
    </xf>
    <xf numFmtId="0" fontId="11" fillId="0" borderId="0" xfId="0" applyFont="1"/>
    <xf numFmtId="4" fontId="0" fillId="5" borderId="0" xfId="0" applyNumberFormat="1" applyFill="1"/>
    <xf numFmtId="0" fontId="0" fillId="5" borderId="0" xfId="0" applyFill="1"/>
    <xf numFmtId="0" fontId="9" fillId="3" borderId="0" xfId="0" applyFont="1" applyFill="1" applyBorder="1"/>
    <xf numFmtId="4" fontId="10" fillId="3" borderId="0" xfId="1" applyNumberFormat="1" applyFont="1" applyFill="1" applyBorder="1"/>
    <xf numFmtId="4" fontId="10" fillId="3" borderId="0" xfId="0" applyNumberFormat="1" applyFont="1" applyFill="1" applyBorder="1"/>
    <xf numFmtId="4" fontId="10" fillId="0" borderId="0" xfId="1" applyNumberFormat="1" applyFont="1" applyFill="1" applyBorder="1"/>
    <xf numFmtId="4" fontId="10" fillId="0" borderId="0" xfId="0" applyNumberFormat="1" applyFont="1" applyFill="1" applyBorder="1"/>
    <xf numFmtId="0" fontId="12" fillId="3" borderId="0" xfId="0" applyFont="1" applyFill="1" applyBorder="1" applyAlignment="1">
      <alignment horizontal="right"/>
    </xf>
    <xf numFmtId="4" fontId="12" fillId="3" borderId="0" xfId="1" applyNumberFormat="1" applyFont="1" applyFill="1" applyBorder="1"/>
    <xf numFmtId="4" fontId="12" fillId="3" borderId="0" xfId="0" applyNumberFormat="1" applyFont="1" applyFill="1" applyBorder="1"/>
    <xf numFmtId="0" fontId="0" fillId="3" borderId="0" xfId="0" applyFill="1"/>
    <xf numFmtId="0" fontId="12" fillId="0" borderId="0" xfId="0" applyFont="1" applyFill="1" applyBorder="1" applyAlignment="1">
      <alignment horizontal="right"/>
    </xf>
    <xf numFmtId="4" fontId="12" fillId="0" borderId="0" xfId="1" applyNumberFormat="1" applyFont="1" applyFill="1" applyBorder="1"/>
    <xf numFmtId="4" fontId="12" fillId="0" borderId="0" xfId="0" applyNumberFormat="1" applyFont="1" applyFill="1" applyBorder="1"/>
    <xf numFmtId="4" fontId="4" fillId="0" borderId="2" xfId="0" applyNumberFormat="1" applyFont="1" applyBorder="1"/>
    <xf numFmtId="0" fontId="5" fillId="5" borderId="2" xfId="0" applyFont="1" applyFill="1" applyBorder="1" applyAlignment="1">
      <alignment horizontal="left"/>
    </xf>
    <xf numFmtId="0" fontId="13" fillId="5" borderId="2" xfId="0" applyFont="1" applyFill="1" applyBorder="1"/>
    <xf numFmtId="0" fontId="12" fillId="5" borderId="2" xfId="0" applyFont="1" applyFill="1" applyBorder="1" applyAlignment="1">
      <alignment horizontal="right"/>
    </xf>
    <xf numFmtId="4" fontId="12" fillId="5" borderId="2" xfId="1" applyNumberFormat="1" applyFont="1" applyFill="1" applyBorder="1"/>
    <xf numFmtId="0" fontId="14" fillId="0" borderId="0" xfId="0" applyFont="1"/>
    <xf numFmtId="0" fontId="3" fillId="0" borderId="0" xfId="0" applyFont="1"/>
    <xf numFmtId="165" fontId="7" fillId="5" borderId="7" xfId="0" applyNumberFormat="1" applyFont="1" applyFill="1" applyBorder="1"/>
    <xf numFmtId="0" fontId="4" fillId="0" borderId="0" xfId="0" applyFont="1"/>
    <xf numFmtId="0" fontId="4" fillId="4" borderId="0" xfId="0" applyFont="1" applyFill="1"/>
    <xf numFmtId="4" fontId="1" fillId="0" borderId="0" xfId="0" applyNumberFormat="1" applyFont="1"/>
    <xf numFmtId="0" fontId="1" fillId="0" borderId="0" xfId="0" applyFont="1"/>
    <xf numFmtId="0" fontId="5" fillId="6" borderId="2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vertical="center"/>
    </xf>
    <xf numFmtId="2" fontId="5" fillId="0" borderId="2" xfId="0" applyNumberFormat="1" applyFont="1" applyBorder="1"/>
    <xf numFmtId="0" fontId="8" fillId="6" borderId="2" xfId="0" applyFont="1" applyFill="1" applyBorder="1" applyAlignment="1">
      <alignment horizontal="right" vertical="center"/>
    </xf>
    <xf numFmtId="4" fontId="8" fillId="6" borderId="2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/>
    </xf>
    <xf numFmtId="4" fontId="10" fillId="5" borderId="0" xfId="1" applyNumberFormat="1" applyFont="1" applyFill="1" applyBorder="1"/>
    <xf numFmtId="0" fontId="4" fillId="4" borderId="11" xfId="0" applyFont="1" applyFill="1" applyBorder="1"/>
    <xf numFmtId="4" fontId="1" fillId="5" borderId="11" xfId="0" applyNumberFormat="1" applyFont="1" applyFill="1" applyBorder="1"/>
    <xf numFmtId="4" fontId="1" fillId="0" borderId="11" xfId="0" applyNumberFormat="1" applyFont="1" applyBorder="1"/>
    <xf numFmtId="4" fontId="5" fillId="6" borderId="2" xfId="0" applyNumberFormat="1" applyFont="1" applyFill="1" applyBorder="1" applyAlignment="1">
      <alignment horizontal="right" vertical="center"/>
    </xf>
    <xf numFmtId="4" fontId="8" fillId="5" borderId="2" xfId="1" applyNumberFormat="1" applyFont="1" applyFill="1" applyBorder="1"/>
    <xf numFmtId="4" fontId="12" fillId="5" borderId="2" xfId="0" applyNumberFormat="1" applyFont="1" applyFill="1" applyBorder="1"/>
    <xf numFmtId="0" fontId="16" fillId="0" borderId="0" xfId="0" applyFont="1"/>
    <xf numFmtId="4" fontId="1" fillId="5" borderId="0" xfId="0" applyNumberFormat="1" applyFont="1" applyFill="1"/>
    <xf numFmtId="4" fontId="17" fillId="0" borderId="2" xfId="0" applyNumberFormat="1" applyFont="1" applyBorder="1"/>
    <xf numFmtId="4" fontId="16" fillId="5" borderId="0" xfId="1" applyNumberFormat="1" applyFont="1" applyFill="1" applyBorder="1"/>
    <xf numFmtId="4" fontId="16" fillId="0" borderId="0" xfId="1" applyNumberFormat="1" applyFont="1" applyFill="1" applyBorder="1"/>
    <xf numFmtId="4" fontId="16" fillId="0" borderId="0" xfId="0" applyNumberFormat="1" applyFont="1" applyFill="1" applyBorder="1"/>
    <xf numFmtId="4" fontId="5" fillId="5" borderId="0" xfId="0" applyNumberFormat="1" applyFont="1" applyFill="1"/>
    <xf numFmtId="4" fontId="17" fillId="6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3" fillId="5" borderId="0" xfId="0" applyFont="1" applyFill="1" applyBorder="1"/>
    <xf numFmtId="0" fontId="12" fillId="5" borderId="0" xfId="0" applyFont="1" applyFill="1" applyBorder="1" applyAlignment="1">
      <alignment horizontal="right"/>
    </xf>
    <xf numFmtId="4" fontId="12" fillId="5" borderId="0" xfId="1" applyNumberFormat="1" applyFont="1" applyFill="1" applyBorder="1"/>
    <xf numFmtId="4" fontId="8" fillId="5" borderId="0" xfId="1" applyNumberFormat="1" applyFont="1" applyFill="1" applyBorder="1"/>
    <xf numFmtId="4" fontId="12" fillId="5" borderId="0" xfId="0" applyNumberFormat="1" applyFont="1" applyFill="1" applyBorder="1"/>
    <xf numFmtId="0" fontId="5" fillId="5" borderId="2" xfId="0" applyFont="1" applyFill="1" applyBorder="1"/>
    <xf numFmtId="4" fontId="4" fillId="5" borderId="0" xfId="1" applyNumberFormat="1" applyFont="1" applyFill="1" applyBorder="1"/>
    <xf numFmtId="0" fontId="13" fillId="7" borderId="2" xfId="0" applyFont="1" applyFill="1" applyBorder="1"/>
    <xf numFmtId="0" fontId="12" fillId="7" borderId="2" xfId="0" applyFont="1" applyFill="1" applyBorder="1" applyAlignment="1">
      <alignment horizontal="right"/>
    </xf>
    <xf numFmtId="0" fontId="0" fillId="7" borderId="0" xfId="0" applyFill="1"/>
    <xf numFmtId="0" fontId="5" fillId="6" borderId="12" xfId="0" applyFont="1" applyFill="1" applyBorder="1" applyAlignment="1">
      <alignment vertical="center"/>
    </xf>
    <xf numFmtId="0" fontId="4" fillId="5" borderId="0" xfId="0" applyFont="1" applyFill="1" applyBorder="1"/>
    <xf numFmtId="0" fontId="18" fillId="5" borderId="2" xfId="0" applyFont="1" applyFill="1" applyBorder="1"/>
    <xf numFmtId="0" fontId="8" fillId="5" borderId="2" xfId="0" applyFont="1" applyFill="1" applyBorder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right"/>
    </xf>
    <xf numFmtId="4" fontId="20" fillId="5" borderId="0" xfId="1" applyNumberFormat="1" applyFont="1" applyFill="1" applyBorder="1"/>
    <xf numFmtId="4" fontId="20" fillId="0" borderId="0" xfId="1" applyNumberFormat="1" applyFont="1" applyFill="1" applyBorder="1"/>
    <xf numFmtId="4" fontId="20" fillId="0" borderId="0" xfId="0" applyNumberFormat="1" applyFont="1" applyFill="1" applyBorder="1"/>
    <xf numFmtId="0" fontId="21" fillId="5" borderId="13" xfId="0" applyFont="1" applyFill="1" applyBorder="1"/>
    <xf numFmtId="0" fontId="21" fillId="4" borderId="14" xfId="0" applyFont="1" applyFill="1" applyBorder="1" applyAlignment="1">
      <alignment horizontal="left"/>
    </xf>
    <xf numFmtId="4" fontId="12" fillId="5" borderId="14" xfId="1" applyNumberFormat="1" applyFont="1" applyFill="1" applyBorder="1"/>
    <xf numFmtId="4" fontId="12" fillId="5" borderId="15" xfId="0" applyNumberFormat="1" applyFont="1" applyFill="1" applyBorder="1"/>
    <xf numFmtId="0" fontId="5" fillId="6" borderId="3" xfId="0" applyFont="1" applyFill="1" applyBorder="1" applyAlignment="1">
      <alignment horizontal="right" vertical="center"/>
    </xf>
    <xf numFmtId="4" fontId="17" fillId="6" borderId="12" xfId="0" applyNumberFormat="1" applyFont="1" applyFill="1" applyBorder="1" applyAlignment="1">
      <alignment horizontal="right" vertical="center"/>
    </xf>
    <xf numFmtId="0" fontId="18" fillId="0" borderId="0" xfId="0" applyFont="1" applyFill="1" applyBorder="1"/>
    <xf numFmtId="0" fontId="21" fillId="0" borderId="0" xfId="0" applyFont="1" applyFill="1" applyBorder="1" applyAlignment="1">
      <alignment horizontal="right"/>
    </xf>
    <xf numFmtId="4" fontId="21" fillId="5" borderId="0" xfId="1" applyNumberFormat="1" applyFont="1" applyFill="1" applyBorder="1"/>
    <xf numFmtId="4" fontId="21" fillId="0" borderId="0" xfId="1" applyNumberFormat="1" applyFont="1" applyFill="1" applyBorder="1"/>
    <xf numFmtId="4" fontId="21" fillId="0" borderId="0" xfId="0" applyNumberFormat="1" applyFont="1" applyFill="1" applyBorder="1"/>
    <xf numFmtId="0" fontId="19" fillId="5" borderId="0" xfId="0" applyFont="1" applyFill="1" applyBorder="1"/>
    <xf numFmtId="0" fontId="20" fillId="5" borderId="0" xfId="0" applyFont="1" applyFill="1" applyBorder="1" applyAlignment="1">
      <alignment horizontal="right"/>
    </xf>
    <xf numFmtId="4" fontId="10" fillId="5" borderId="0" xfId="0" applyNumberFormat="1" applyFont="1" applyFill="1" applyBorder="1"/>
    <xf numFmtId="4" fontId="5" fillId="6" borderId="12" xfId="0" applyNumberFormat="1" applyFont="1" applyFill="1" applyBorder="1" applyAlignment="1">
      <alignment horizontal="right" vertical="center"/>
    </xf>
    <xf numFmtId="4" fontId="5" fillId="0" borderId="12" xfId="0" applyNumberFormat="1" applyFont="1" applyBorder="1"/>
    <xf numFmtId="0" fontId="16" fillId="7" borderId="16" xfId="0" applyFont="1" applyFill="1" applyBorder="1"/>
    <xf numFmtId="0" fontId="22" fillId="7" borderId="17" xfId="0" applyFont="1" applyFill="1" applyBorder="1"/>
    <xf numFmtId="4" fontId="22" fillId="7" borderId="17" xfId="0" applyNumberFormat="1" applyFont="1" applyFill="1" applyBorder="1"/>
    <xf numFmtId="4" fontId="1" fillId="3" borderId="0" xfId="1" applyNumberFormat="1" applyFont="1" applyFill="1" applyBorder="1"/>
    <xf numFmtId="2" fontId="1" fillId="0" borderId="0" xfId="0" applyNumberFormat="1" applyFont="1" applyFill="1" applyBorder="1"/>
    <xf numFmtId="4" fontId="23" fillId="0" borderId="0" xfId="0" applyNumberFormat="1" applyFont="1" applyBorder="1" applyAlignment="1">
      <alignment wrapText="1"/>
    </xf>
    <xf numFmtId="4" fontId="24" fillId="0" borderId="0" xfId="0" applyNumberFormat="1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0" fillId="8" borderId="0" xfId="0" applyFill="1"/>
    <xf numFmtId="0" fontId="3" fillId="2" borderId="0" xfId="0" applyFont="1" applyFill="1" applyAlignment="1">
      <alignment horizontal="center" wrapText="1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</cellXfs>
  <cellStyles count="2">
    <cellStyle name="Comma_Sheet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2</xdr:col>
      <xdr:colOff>1285875</xdr:colOff>
      <xdr:row>0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1"/>
  <sheetViews>
    <sheetView tabSelected="1" showWhiteSpace="0" view="pageBreakPreview" zoomScale="85" zoomScaleNormal="100" zoomScaleSheetLayoutView="85" workbookViewId="0">
      <selection activeCell="A332" sqref="A332:IV432"/>
    </sheetView>
  </sheetViews>
  <sheetFormatPr defaultRowHeight="12.75" x14ac:dyDescent="0.2"/>
  <cols>
    <col min="1" max="1" width="15.5703125" customWidth="1"/>
    <col min="2" max="2" width="77.5703125" customWidth="1"/>
    <col min="3" max="3" width="35.7109375" style="2" customWidth="1"/>
    <col min="4" max="4" width="33.140625" style="2" customWidth="1"/>
    <col min="5" max="5" width="31.5703125" style="2" customWidth="1"/>
    <col min="6" max="6" width="22.140625" customWidth="1"/>
    <col min="7" max="7" width="20" customWidth="1"/>
    <col min="8" max="8" width="14.85546875" customWidth="1"/>
    <col min="9" max="9" width="15.140625" customWidth="1"/>
  </cols>
  <sheetData>
    <row r="1" spans="1:7" ht="42.75" customHeight="1" x14ac:dyDescent="0.3">
      <c r="C1" s="1" t="s">
        <v>0</v>
      </c>
    </row>
    <row r="2" spans="1:7" ht="38.25" customHeight="1" thickBot="1" x14ac:dyDescent="0.3">
      <c r="A2" s="127" t="s">
        <v>1</v>
      </c>
      <c r="B2" s="127"/>
      <c r="C2" s="127"/>
      <c r="D2" s="127"/>
      <c r="E2" s="127"/>
      <c r="F2" s="127"/>
      <c r="G2" s="127"/>
    </row>
    <row r="3" spans="1:7" ht="18.75" hidden="1" thickBot="1" x14ac:dyDescent="0.3">
      <c r="A3" s="3"/>
      <c r="B3" s="4"/>
      <c r="C3" s="5"/>
      <c r="D3" s="5"/>
      <c r="E3" s="5"/>
      <c r="F3" s="6"/>
      <c r="G3" s="6"/>
    </row>
    <row r="4" spans="1:7" ht="16.5" thickBot="1" x14ac:dyDescent="0.3">
      <c r="A4" s="7"/>
      <c r="B4" s="8" t="s">
        <v>2</v>
      </c>
      <c r="C4" s="9"/>
      <c r="D4" s="9"/>
      <c r="E4" s="9"/>
      <c r="F4" s="10"/>
      <c r="G4" s="10"/>
    </row>
    <row r="5" spans="1:7" ht="33" thickTop="1" thickBot="1" x14ac:dyDescent="0.3">
      <c r="A5" s="11" t="s">
        <v>3</v>
      </c>
      <c r="B5" s="12" t="s">
        <v>3</v>
      </c>
      <c r="C5" s="13" t="s">
        <v>4</v>
      </c>
      <c r="D5" s="13" t="s">
        <v>5</v>
      </c>
      <c r="E5" s="13" t="s">
        <v>6</v>
      </c>
      <c r="F5" s="14" t="s">
        <v>7</v>
      </c>
      <c r="G5" s="15" t="s">
        <v>8</v>
      </c>
    </row>
    <row r="6" spans="1:7" ht="16.5" thickTop="1" thickBot="1" x14ac:dyDescent="0.25">
      <c r="A6" s="16">
        <v>10</v>
      </c>
      <c r="B6" s="17" t="s">
        <v>9</v>
      </c>
      <c r="C6" s="18">
        <v>4735157.1900000004</v>
      </c>
      <c r="D6" s="18">
        <v>2342533.6</v>
      </c>
      <c r="E6" s="18">
        <f>C6-D6</f>
        <v>2392623.5900000003</v>
      </c>
      <c r="F6" s="18">
        <f>D6/C6*100</f>
        <v>49.471084190132238</v>
      </c>
      <c r="G6" s="18">
        <f>C6/C10*100</f>
        <v>94.930917245602416</v>
      </c>
    </row>
    <row r="7" spans="1:7" ht="16.5" thickTop="1" thickBot="1" x14ac:dyDescent="0.25">
      <c r="A7" s="19">
        <v>21</v>
      </c>
      <c r="B7" s="20" t="s">
        <v>10</v>
      </c>
      <c r="C7" s="21">
        <v>171638.45</v>
      </c>
      <c r="D7" s="21">
        <v>40652.5</v>
      </c>
      <c r="E7" s="18">
        <f t="shared" ref="E7:E9" si="0">C7-D7</f>
        <v>130985.95000000001</v>
      </c>
      <c r="F7" s="18">
        <f t="shared" ref="F7:F9" si="1">D7/C7*100</f>
        <v>23.684961032915407</v>
      </c>
      <c r="G7" s="21">
        <f>C7/C10*100</f>
        <v>3.4410252583639083</v>
      </c>
    </row>
    <row r="8" spans="1:7" ht="16.5" thickTop="1" thickBot="1" x14ac:dyDescent="0.25">
      <c r="A8" s="16">
        <v>22</v>
      </c>
      <c r="B8" s="17" t="s">
        <v>10</v>
      </c>
      <c r="C8" s="18">
        <v>0</v>
      </c>
      <c r="D8" s="18">
        <v>0</v>
      </c>
      <c r="E8" s="18">
        <f t="shared" si="0"/>
        <v>0</v>
      </c>
      <c r="F8" s="18"/>
      <c r="G8" s="18">
        <f>C8/C10*100</f>
        <v>0</v>
      </c>
    </row>
    <row r="9" spans="1:7" ht="16.5" thickTop="1" thickBot="1" x14ac:dyDescent="0.25">
      <c r="A9" s="16" t="s">
        <v>11</v>
      </c>
      <c r="B9" s="17" t="s">
        <v>12</v>
      </c>
      <c r="C9" s="18">
        <f>22277+247.56+58683</f>
        <v>81207.56</v>
      </c>
      <c r="D9" s="18">
        <v>0</v>
      </c>
      <c r="E9" s="18">
        <f t="shared" si="0"/>
        <v>81207.56</v>
      </c>
      <c r="F9" s="18">
        <f t="shared" si="1"/>
        <v>0</v>
      </c>
      <c r="G9" s="18">
        <f>C9/C10*100</f>
        <v>1.6280574960336833</v>
      </c>
    </row>
    <row r="10" spans="1:7" ht="17.25" thickTop="1" thickBot="1" x14ac:dyDescent="0.3">
      <c r="A10" s="16"/>
      <c r="B10" s="22" t="s">
        <v>13</v>
      </c>
      <c r="C10" s="23">
        <f>SUM(C6:C9)</f>
        <v>4988003.2</v>
      </c>
      <c r="D10" s="23">
        <f>SUM(D6:D9)</f>
        <v>2383186.1</v>
      </c>
      <c r="E10" s="23">
        <f>SUM(E6:E9)</f>
        <v>2604817.1000000006</v>
      </c>
      <c r="F10" s="23">
        <f>D10/C10*100</f>
        <v>47.778359484613006</v>
      </c>
      <c r="G10" s="23">
        <f>SUM(G6:G9)</f>
        <v>100</v>
      </c>
    </row>
    <row r="11" spans="1:7" s="27" customFormat="1" ht="20.25" customHeight="1" thickTop="1" thickBot="1" x14ac:dyDescent="0.25">
      <c r="A11" s="24"/>
      <c r="B11" s="25"/>
      <c r="C11" s="26"/>
      <c r="D11" s="26"/>
      <c r="E11" s="26"/>
      <c r="F11" s="26"/>
      <c r="G11" s="26"/>
    </row>
    <row r="12" spans="1:7" ht="20.25" customHeight="1" thickBot="1" x14ac:dyDescent="0.3">
      <c r="A12" s="3"/>
      <c r="B12" s="28" t="s">
        <v>14</v>
      </c>
      <c r="C12" s="29"/>
      <c r="D12" s="5"/>
      <c r="E12" s="5"/>
      <c r="F12" s="6"/>
      <c r="G12" s="30"/>
    </row>
    <row r="13" spans="1:7" ht="20.25" customHeight="1" thickTop="1" thickBot="1" x14ac:dyDescent="0.3">
      <c r="A13" s="11" t="s">
        <v>3</v>
      </c>
      <c r="B13" s="12" t="s">
        <v>3</v>
      </c>
      <c r="C13" s="13" t="s">
        <v>4</v>
      </c>
      <c r="D13" s="13" t="s">
        <v>5</v>
      </c>
      <c r="E13" s="13" t="s">
        <v>6</v>
      </c>
      <c r="F13" s="14" t="s">
        <v>15</v>
      </c>
      <c r="G13" s="31" t="s">
        <v>8</v>
      </c>
    </row>
    <row r="14" spans="1:7" ht="20.25" customHeight="1" thickTop="1" thickBot="1" x14ac:dyDescent="0.25">
      <c r="A14" s="16"/>
      <c r="B14" s="32" t="s">
        <v>16</v>
      </c>
      <c r="C14" s="18">
        <v>2167760.25</v>
      </c>
      <c r="D14" s="18">
        <v>2167760.25</v>
      </c>
      <c r="E14" s="18">
        <f t="shared" ref="E14:E19" si="2">C14-D14</f>
        <v>0</v>
      </c>
      <c r="F14" s="18">
        <f t="shared" ref="F14:F19" si="3">D14/C14*100</f>
        <v>100</v>
      </c>
      <c r="G14" s="18">
        <f>C14/C19*100</f>
        <v>43.45947993778352</v>
      </c>
    </row>
    <row r="15" spans="1:7" ht="20.25" customHeight="1" thickTop="1" thickBot="1" x14ac:dyDescent="0.25">
      <c r="A15" s="16"/>
      <c r="B15" s="32" t="s">
        <v>17</v>
      </c>
      <c r="C15" s="18">
        <v>298435.28999999998</v>
      </c>
      <c r="D15" s="18">
        <v>80212.02</v>
      </c>
      <c r="E15" s="18">
        <f t="shared" si="2"/>
        <v>218223.26999999996</v>
      </c>
      <c r="F15" s="18">
        <f t="shared" si="3"/>
        <v>26.877525107704258</v>
      </c>
      <c r="G15" s="18">
        <f>C15/C19*100</f>
        <v>5.9830613180039656</v>
      </c>
    </row>
    <row r="16" spans="1:7" ht="20.25" customHeight="1" thickTop="1" thickBot="1" x14ac:dyDescent="0.25">
      <c r="A16" s="16"/>
      <c r="B16" s="32" t="s">
        <v>18</v>
      </c>
      <c r="C16" s="18">
        <v>68323</v>
      </c>
      <c r="D16" s="18">
        <v>47188.13</v>
      </c>
      <c r="E16" s="18">
        <f t="shared" si="2"/>
        <v>21134.870000000003</v>
      </c>
      <c r="F16" s="18">
        <f t="shared" si="3"/>
        <v>69.066244163751591</v>
      </c>
      <c r="G16" s="18">
        <f>C16/C19*100</f>
        <v>1.3697465149982262</v>
      </c>
    </row>
    <row r="17" spans="1:9" ht="20.25" customHeight="1" thickTop="1" thickBot="1" x14ac:dyDescent="0.25">
      <c r="A17" s="16"/>
      <c r="B17" s="32" t="s">
        <v>19</v>
      </c>
      <c r="C17" s="18">
        <v>65000</v>
      </c>
      <c r="D17" s="18">
        <v>37275</v>
      </c>
      <c r="E17" s="18">
        <f t="shared" si="2"/>
        <v>27725</v>
      </c>
      <c r="F17" s="18">
        <f t="shared" si="3"/>
        <v>57.346153846153847</v>
      </c>
      <c r="G17" s="18">
        <f>C17/C19*100</f>
        <v>1.3031266700069477</v>
      </c>
    </row>
    <row r="18" spans="1:9" ht="20.25" customHeight="1" thickTop="1" thickBot="1" x14ac:dyDescent="0.25">
      <c r="A18" s="16"/>
      <c r="B18" s="32" t="s">
        <v>20</v>
      </c>
      <c r="C18" s="18">
        <v>2388484.66</v>
      </c>
      <c r="D18" s="18">
        <v>51733.7</v>
      </c>
      <c r="E18" s="18">
        <f t="shared" si="2"/>
        <v>2336750.96</v>
      </c>
      <c r="F18" s="18">
        <f t="shared" si="3"/>
        <v>2.1659632513612208</v>
      </c>
      <c r="G18" s="18">
        <f>C18/C19*100</f>
        <v>47.884585559207345</v>
      </c>
      <c r="I18" s="33"/>
    </row>
    <row r="19" spans="1:9" s="35" customFormat="1" ht="20.25" customHeight="1" thickTop="1" thickBot="1" x14ac:dyDescent="0.3">
      <c r="A19" s="16"/>
      <c r="B19" s="22" t="s">
        <v>13</v>
      </c>
      <c r="C19" s="23">
        <f>SUM(C14:C18)</f>
        <v>4988003.2</v>
      </c>
      <c r="D19" s="23">
        <f>SUM(D14:D18)</f>
        <v>2384169.1</v>
      </c>
      <c r="E19" s="23">
        <f t="shared" si="2"/>
        <v>2603834.1</v>
      </c>
      <c r="F19" s="23">
        <f t="shared" si="3"/>
        <v>47.798066769484024</v>
      </c>
      <c r="G19" s="23">
        <f>SUM(G14:G18)</f>
        <v>100</v>
      </c>
      <c r="H19" s="34"/>
    </row>
    <row r="20" spans="1:9" ht="20.25" customHeight="1" thickTop="1" thickBot="1" x14ac:dyDescent="0.3">
      <c r="A20" s="36"/>
      <c r="B20" s="28" t="s">
        <v>21</v>
      </c>
      <c r="C20" s="37"/>
      <c r="D20" s="37"/>
      <c r="E20" s="37"/>
      <c r="F20" s="38"/>
      <c r="G20" s="35"/>
    </row>
    <row r="21" spans="1:9" ht="33" thickTop="1" thickBot="1" x14ac:dyDescent="0.3">
      <c r="A21" s="11" t="s">
        <v>3</v>
      </c>
      <c r="B21" s="12" t="s">
        <v>3</v>
      </c>
      <c r="C21" s="13" t="s">
        <v>4</v>
      </c>
      <c r="D21" s="13" t="s">
        <v>5</v>
      </c>
      <c r="E21" s="13" t="s">
        <v>6</v>
      </c>
      <c r="F21" s="14" t="s">
        <v>15</v>
      </c>
      <c r="G21" s="35"/>
    </row>
    <row r="22" spans="1:9" ht="16.5" thickTop="1" thickBot="1" x14ac:dyDescent="0.25">
      <c r="A22" s="16">
        <v>10</v>
      </c>
      <c r="B22" s="16" t="s">
        <v>22</v>
      </c>
      <c r="C22" s="18">
        <v>2167760.25</v>
      </c>
      <c r="D22" s="18">
        <v>2167760.25</v>
      </c>
      <c r="E22" s="18">
        <f t="shared" ref="E22:E26" si="4">C22-D22</f>
        <v>0</v>
      </c>
      <c r="F22" s="18">
        <f t="shared" ref="F22:F26" si="5">D22/C22*100</f>
        <v>100</v>
      </c>
      <c r="G22" s="35"/>
    </row>
    <row r="23" spans="1:9" ht="16.5" thickTop="1" thickBot="1" x14ac:dyDescent="0.25">
      <c r="A23" s="16">
        <v>10</v>
      </c>
      <c r="B23" s="16" t="s">
        <v>23</v>
      </c>
      <c r="C23" s="18">
        <v>294057.94</v>
      </c>
      <c r="D23" s="18">
        <v>79229.02</v>
      </c>
      <c r="E23" s="18">
        <f t="shared" si="4"/>
        <v>214828.91999999998</v>
      </c>
      <c r="F23" s="18">
        <f t="shared" si="5"/>
        <v>26.943336405063572</v>
      </c>
      <c r="G23" s="35"/>
    </row>
    <row r="24" spans="1:9" ht="16.5" thickTop="1" thickBot="1" x14ac:dyDescent="0.25">
      <c r="A24" s="16">
        <v>10</v>
      </c>
      <c r="B24" s="16" t="s">
        <v>24</v>
      </c>
      <c r="C24" s="18">
        <v>64186</v>
      </c>
      <c r="D24" s="18">
        <v>43810.63</v>
      </c>
      <c r="E24" s="18">
        <f t="shared" si="4"/>
        <v>20375.370000000003</v>
      </c>
      <c r="F24" s="18">
        <f t="shared" si="5"/>
        <v>68.255741127348628</v>
      </c>
      <c r="G24" s="35"/>
    </row>
    <row r="25" spans="1:9" ht="16.5" thickTop="1" thickBot="1" x14ac:dyDescent="0.25">
      <c r="A25" s="16">
        <v>10</v>
      </c>
      <c r="B25" s="16" t="s">
        <v>25</v>
      </c>
      <c r="C25" s="18">
        <v>2209153</v>
      </c>
      <c r="D25" s="18">
        <v>51733.7</v>
      </c>
      <c r="E25" s="18">
        <f t="shared" si="4"/>
        <v>2157419.2999999998</v>
      </c>
      <c r="F25" s="18">
        <f t="shared" si="5"/>
        <v>2.3417889118589792</v>
      </c>
      <c r="G25" s="35"/>
      <c r="I25" s="2"/>
    </row>
    <row r="26" spans="1:9" s="35" customFormat="1" ht="20.25" customHeight="1" thickTop="1" thickBot="1" x14ac:dyDescent="0.3">
      <c r="A26" s="16"/>
      <c r="B26" s="22" t="s">
        <v>13</v>
      </c>
      <c r="C26" s="23">
        <f>SUM(C22:C25)</f>
        <v>4735157.1899999995</v>
      </c>
      <c r="D26" s="23">
        <f>SUM(D22:D25)</f>
        <v>2342533.6</v>
      </c>
      <c r="E26" s="23">
        <f t="shared" si="4"/>
        <v>2392623.5899999994</v>
      </c>
      <c r="F26" s="23">
        <f t="shared" si="5"/>
        <v>49.471084190132245</v>
      </c>
    </row>
    <row r="27" spans="1:9" ht="11.25" customHeight="1" thickTop="1" thickBot="1" x14ac:dyDescent="0.25">
      <c r="A27" s="24"/>
      <c r="B27" s="25"/>
      <c r="C27" s="39"/>
      <c r="D27" s="39"/>
      <c r="E27" s="39"/>
      <c r="F27" s="40"/>
      <c r="G27" s="35"/>
    </row>
    <row r="28" spans="1:9" ht="20.25" customHeight="1" thickBot="1" x14ac:dyDescent="0.3">
      <c r="A28" s="24"/>
      <c r="B28" s="28" t="s">
        <v>26</v>
      </c>
      <c r="C28" s="39"/>
      <c r="D28" s="39"/>
      <c r="E28" s="39"/>
      <c r="F28" s="40"/>
      <c r="G28" s="35"/>
    </row>
    <row r="29" spans="1:9" ht="33.75" customHeight="1" thickTop="1" thickBot="1" x14ac:dyDescent="0.3">
      <c r="A29" s="11" t="s">
        <v>3</v>
      </c>
      <c r="B29" s="12" t="s">
        <v>3</v>
      </c>
      <c r="C29" s="13" t="s">
        <v>4</v>
      </c>
      <c r="D29" s="13" t="s">
        <v>5</v>
      </c>
      <c r="E29" s="13" t="s">
        <v>6</v>
      </c>
      <c r="F29" s="14" t="s">
        <v>15</v>
      </c>
      <c r="G29" s="35"/>
      <c r="I29" s="2"/>
    </row>
    <row r="30" spans="1:9" ht="16.5" customHeight="1" thickTop="1" thickBot="1" x14ac:dyDescent="0.25">
      <c r="A30" s="16">
        <v>21</v>
      </c>
      <c r="B30" s="16" t="s">
        <v>22</v>
      </c>
      <c r="C30" s="18">
        <v>0</v>
      </c>
      <c r="D30" s="18">
        <v>0</v>
      </c>
      <c r="E30" s="18">
        <f>C30-D30</f>
        <v>0</v>
      </c>
      <c r="F30" s="18">
        <v>0</v>
      </c>
      <c r="G30" s="35"/>
    </row>
    <row r="31" spans="1:9" ht="16.5" customHeight="1" thickTop="1" thickBot="1" x14ac:dyDescent="0.25">
      <c r="A31" s="16">
        <v>21</v>
      </c>
      <c r="B31" s="16" t="s">
        <v>23</v>
      </c>
      <c r="C31" s="18">
        <v>4373</v>
      </c>
      <c r="D31" s="18">
        <v>0</v>
      </c>
      <c r="E31" s="18">
        <f t="shared" ref="E31:E34" si="6">C31-D31</f>
        <v>4373</v>
      </c>
      <c r="F31" s="18">
        <f t="shared" ref="F31:F35" si="7">D31/C31*100</f>
        <v>0</v>
      </c>
      <c r="G31" s="35"/>
    </row>
    <row r="32" spans="1:9" ht="17.25" customHeight="1" thickTop="1" thickBot="1" x14ac:dyDescent="0.25">
      <c r="A32" s="16">
        <v>21</v>
      </c>
      <c r="B32" s="16" t="s">
        <v>24</v>
      </c>
      <c r="C32" s="18">
        <v>4137</v>
      </c>
      <c r="D32" s="18">
        <v>3377.5</v>
      </c>
      <c r="E32" s="18">
        <f t="shared" si="6"/>
        <v>759.5</v>
      </c>
      <c r="F32" s="18">
        <f t="shared" si="7"/>
        <v>81.641285956006769</v>
      </c>
      <c r="G32" s="35"/>
    </row>
    <row r="33" spans="1:9" ht="14.25" customHeight="1" thickTop="1" thickBot="1" x14ac:dyDescent="0.25">
      <c r="A33" s="16">
        <v>21</v>
      </c>
      <c r="B33" s="16" t="s">
        <v>27</v>
      </c>
      <c r="C33" s="18">
        <v>65000</v>
      </c>
      <c r="D33" s="18">
        <v>37275</v>
      </c>
      <c r="E33" s="18">
        <f t="shared" si="6"/>
        <v>27725</v>
      </c>
      <c r="F33" s="18">
        <f t="shared" si="7"/>
        <v>57.346153846153847</v>
      </c>
      <c r="G33" s="35"/>
    </row>
    <row r="34" spans="1:9" ht="15.75" customHeight="1" thickTop="1" thickBot="1" x14ac:dyDescent="0.25">
      <c r="A34" s="16">
        <v>21</v>
      </c>
      <c r="B34" s="16" t="s">
        <v>25</v>
      </c>
      <c r="C34" s="18">
        <v>98128.45</v>
      </c>
      <c r="D34" s="18">
        <v>0</v>
      </c>
      <c r="E34" s="18">
        <f t="shared" si="6"/>
        <v>98128.45</v>
      </c>
      <c r="F34" s="18">
        <f t="shared" si="7"/>
        <v>0</v>
      </c>
      <c r="G34" s="35"/>
    </row>
    <row r="35" spans="1:9" s="35" customFormat="1" ht="20.25" customHeight="1" thickTop="1" thickBot="1" x14ac:dyDescent="0.3">
      <c r="A35" s="16"/>
      <c r="B35" s="22" t="s">
        <v>13</v>
      </c>
      <c r="C35" s="23">
        <f>SUM(C30:C34)</f>
        <v>171638.45</v>
      </c>
      <c r="D35" s="23">
        <f>SUM(D30:D34)</f>
        <v>40652.5</v>
      </c>
      <c r="E35" s="23">
        <f>SUM(E30:E34)</f>
        <v>130985.95</v>
      </c>
      <c r="F35" s="23">
        <f t="shared" si="7"/>
        <v>23.684961032915407</v>
      </c>
      <c r="I35" s="34"/>
    </row>
    <row r="36" spans="1:9" s="44" customFormat="1" ht="0.75" customHeight="1" thickTop="1" thickBot="1" x14ac:dyDescent="0.3">
      <c r="A36" s="36"/>
      <c r="B36" s="41"/>
      <c r="C36" s="42"/>
      <c r="D36" s="42"/>
      <c r="E36" s="42"/>
      <c r="F36" s="43"/>
      <c r="G36" s="35"/>
    </row>
    <row r="37" spans="1:9" s="44" customFormat="1" ht="21" customHeight="1" thickBot="1" x14ac:dyDescent="0.3">
      <c r="A37" s="36"/>
      <c r="B37" s="28" t="s">
        <v>28</v>
      </c>
      <c r="C37" s="42"/>
      <c r="D37" s="42"/>
      <c r="E37" s="42"/>
      <c r="F37" s="43"/>
      <c r="G37" s="35"/>
      <c r="I37" s="34"/>
    </row>
    <row r="38" spans="1:9" ht="31.5" customHeight="1" thickTop="1" thickBot="1" x14ac:dyDescent="0.3">
      <c r="A38" s="11" t="s">
        <v>3</v>
      </c>
      <c r="B38" s="12" t="s">
        <v>3</v>
      </c>
      <c r="C38" s="13" t="s">
        <v>4</v>
      </c>
      <c r="D38" s="13" t="s">
        <v>5</v>
      </c>
      <c r="E38" s="13" t="s">
        <v>6</v>
      </c>
      <c r="F38" s="14" t="s">
        <v>15</v>
      </c>
      <c r="G38" s="35"/>
    </row>
    <row r="39" spans="1:9" ht="20.25" customHeight="1" thickTop="1" thickBot="1" x14ac:dyDescent="0.25">
      <c r="A39" s="16">
        <v>22</v>
      </c>
      <c r="B39" s="16" t="s">
        <v>22</v>
      </c>
      <c r="C39" s="18">
        <v>0</v>
      </c>
      <c r="D39" s="18">
        <v>0</v>
      </c>
      <c r="E39" s="18">
        <f t="shared" ref="E39:E44" si="8">C39-D39</f>
        <v>0</v>
      </c>
      <c r="F39" s="18"/>
      <c r="G39" s="35"/>
    </row>
    <row r="40" spans="1:9" ht="20.25" customHeight="1" thickTop="1" thickBot="1" x14ac:dyDescent="0.25">
      <c r="A40" s="16">
        <v>22</v>
      </c>
      <c r="B40" s="16" t="s">
        <v>23</v>
      </c>
      <c r="C40" s="18">
        <v>0</v>
      </c>
      <c r="D40" s="18">
        <v>0</v>
      </c>
      <c r="E40" s="18">
        <f t="shared" si="8"/>
        <v>0</v>
      </c>
      <c r="F40" s="18"/>
      <c r="G40" s="35"/>
      <c r="I40" s="2"/>
    </row>
    <row r="41" spans="1:9" ht="20.25" customHeight="1" thickTop="1" thickBot="1" x14ac:dyDescent="0.25">
      <c r="A41" s="16">
        <v>22</v>
      </c>
      <c r="B41" s="16" t="s">
        <v>24</v>
      </c>
      <c r="C41" s="18">
        <v>0</v>
      </c>
      <c r="D41" s="18">
        <v>0</v>
      </c>
      <c r="E41" s="18">
        <f t="shared" si="8"/>
        <v>0</v>
      </c>
      <c r="F41" s="18"/>
      <c r="G41" s="35"/>
    </row>
    <row r="42" spans="1:9" ht="20.25" customHeight="1" thickTop="1" thickBot="1" x14ac:dyDescent="0.25">
      <c r="A42" s="16">
        <v>22</v>
      </c>
      <c r="B42" s="16" t="s">
        <v>27</v>
      </c>
      <c r="C42" s="18">
        <v>0</v>
      </c>
      <c r="D42" s="18">
        <v>0</v>
      </c>
      <c r="E42" s="18">
        <f t="shared" si="8"/>
        <v>0</v>
      </c>
      <c r="F42" s="18"/>
      <c r="G42" s="35"/>
    </row>
    <row r="43" spans="1:9" ht="20.25" customHeight="1" thickTop="1" thickBot="1" x14ac:dyDescent="0.25">
      <c r="A43" s="16">
        <v>22</v>
      </c>
      <c r="B43" s="16" t="s">
        <v>25</v>
      </c>
      <c r="C43" s="18">
        <v>0</v>
      </c>
      <c r="D43" s="18">
        <v>0</v>
      </c>
      <c r="E43" s="18">
        <f t="shared" si="8"/>
        <v>0</v>
      </c>
      <c r="F43" s="18"/>
      <c r="G43" s="35"/>
    </row>
    <row r="44" spans="1:9" s="35" customFormat="1" ht="20.25" customHeight="1" thickTop="1" thickBot="1" x14ac:dyDescent="0.3">
      <c r="A44" s="16"/>
      <c r="B44" s="22" t="s">
        <v>13</v>
      </c>
      <c r="C44" s="23">
        <v>0</v>
      </c>
      <c r="D44" s="23">
        <v>0</v>
      </c>
      <c r="E44" s="23">
        <f t="shared" si="8"/>
        <v>0</v>
      </c>
      <c r="F44" s="23">
        <v>0</v>
      </c>
    </row>
    <row r="45" spans="1:9" ht="15.75" customHeight="1" thickTop="1" thickBot="1" x14ac:dyDescent="0.3">
      <c r="A45" s="24"/>
      <c r="B45" s="45"/>
      <c r="C45" s="46"/>
      <c r="D45" s="46"/>
      <c r="E45" s="46"/>
      <c r="F45" s="47"/>
      <c r="G45" s="35"/>
    </row>
    <row r="46" spans="1:9" ht="20.25" customHeight="1" thickBot="1" x14ac:dyDescent="0.3">
      <c r="A46" s="24"/>
      <c r="B46" s="28" t="s">
        <v>29</v>
      </c>
      <c r="C46" s="39"/>
      <c r="D46" s="39"/>
      <c r="E46" s="39"/>
      <c r="F46" s="40"/>
      <c r="G46" s="35"/>
    </row>
    <row r="47" spans="1:9" ht="35.25" customHeight="1" thickTop="1" thickBot="1" x14ac:dyDescent="0.3">
      <c r="A47" s="11" t="s">
        <v>3</v>
      </c>
      <c r="B47" s="12" t="s">
        <v>3</v>
      </c>
      <c r="C47" s="13" t="s">
        <v>4</v>
      </c>
      <c r="D47" s="13" t="s">
        <v>5</v>
      </c>
      <c r="E47" s="13" t="s">
        <v>6</v>
      </c>
      <c r="F47" s="14" t="s">
        <v>15</v>
      </c>
      <c r="G47" s="35"/>
    </row>
    <row r="48" spans="1:9" ht="20.25" customHeight="1" thickTop="1" thickBot="1" x14ac:dyDescent="0.3">
      <c r="A48" s="16">
        <v>31</v>
      </c>
      <c r="B48" s="16" t="s">
        <v>30</v>
      </c>
      <c r="C48" s="48">
        <v>247.56</v>
      </c>
      <c r="D48" s="48">
        <v>0</v>
      </c>
      <c r="E48" s="48">
        <f t="shared" ref="E48:E56" si="9">C48-D48</f>
        <v>247.56</v>
      </c>
      <c r="F48" s="48">
        <f t="shared" ref="F48:F56" si="10">D48/C48*100</f>
        <v>0</v>
      </c>
      <c r="G48" s="35"/>
    </row>
    <row r="49" spans="1:9" ht="20.25" customHeight="1" thickTop="1" thickBot="1" x14ac:dyDescent="0.3">
      <c r="A49" s="16"/>
      <c r="B49" s="16" t="s">
        <v>23</v>
      </c>
      <c r="C49" s="48">
        <v>2.35</v>
      </c>
      <c r="D49" s="48">
        <v>0</v>
      </c>
      <c r="E49" s="48">
        <f t="shared" si="9"/>
        <v>2.35</v>
      </c>
      <c r="F49" s="48">
        <f t="shared" si="10"/>
        <v>0</v>
      </c>
      <c r="G49" s="35"/>
    </row>
    <row r="50" spans="1:9" ht="20.25" customHeight="1" thickTop="1" thickBot="1" x14ac:dyDescent="0.3">
      <c r="A50" s="16"/>
      <c r="B50" s="16" t="s">
        <v>25</v>
      </c>
      <c r="C50" s="48">
        <v>245.21</v>
      </c>
      <c r="D50" s="48">
        <v>0</v>
      </c>
      <c r="E50" s="48">
        <f t="shared" si="9"/>
        <v>245.21</v>
      </c>
      <c r="F50" s="48">
        <f t="shared" si="10"/>
        <v>0</v>
      </c>
      <c r="G50" s="35"/>
    </row>
    <row r="51" spans="1:9" ht="20.25" customHeight="1" thickTop="1" thickBot="1" x14ac:dyDescent="0.3">
      <c r="A51" s="16">
        <v>59</v>
      </c>
      <c r="B51" s="16" t="s">
        <v>31</v>
      </c>
      <c r="C51" s="48">
        <v>58683</v>
      </c>
      <c r="D51" s="48">
        <v>0</v>
      </c>
      <c r="E51" s="48">
        <f t="shared" si="9"/>
        <v>58683</v>
      </c>
      <c r="F51" s="48">
        <f t="shared" si="10"/>
        <v>0</v>
      </c>
      <c r="G51" s="35"/>
    </row>
    <row r="52" spans="1:9" ht="20.25" customHeight="1" thickTop="1" thickBot="1" x14ac:dyDescent="0.3">
      <c r="A52" s="16"/>
      <c r="B52" s="16" t="s">
        <v>25</v>
      </c>
      <c r="C52" s="48">
        <v>58683</v>
      </c>
      <c r="D52" s="48">
        <v>0</v>
      </c>
      <c r="E52" s="48">
        <f t="shared" si="9"/>
        <v>58683</v>
      </c>
      <c r="F52" s="48">
        <f t="shared" si="10"/>
        <v>0</v>
      </c>
      <c r="G52" s="35"/>
    </row>
    <row r="53" spans="1:9" ht="20.25" customHeight="1" thickTop="1" thickBot="1" x14ac:dyDescent="0.3">
      <c r="A53" s="16">
        <v>61</v>
      </c>
      <c r="B53" s="16" t="s">
        <v>32</v>
      </c>
      <c r="C53" s="48">
        <v>22275</v>
      </c>
      <c r="D53" s="48">
        <v>0</v>
      </c>
      <c r="E53" s="48">
        <f t="shared" si="9"/>
        <v>22275</v>
      </c>
      <c r="F53" s="48">
        <f t="shared" si="10"/>
        <v>0</v>
      </c>
      <c r="G53" s="35"/>
    </row>
    <row r="54" spans="1:9" ht="20.25" customHeight="1" thickTop="1" thickBot="1" x14ac:dyDescent="0.3">
      <c r="A54" s="16"/>
      <c r="B54" s="16" t="s">
        <v>25</v>
      </c>
      <c r="C54" s="48">
        <v>22275</v>
      </c>
      <c r="D54" s="48">
        <v>0</v>
      </c>
      <c r="E54" s="48">
        <f t="shared" si="9"/>
        <v>22275</v>
      </c>
      <c r="F54" s="48">
        <f t="shared" si="10"/>
        <v>0</v>
      </c>
      <c r="G54" s="35"/>
    </row>
    <row r="55" spans="1:9" ht="20.25" customHeight="1" thickTop="1" thickBot="1" x14ac:dyDescent="0.3">
      <c r="A55" s="16">
        <v>93</v>
      </c>
      <c r="B55" s="16" t="s">
        <v>33</v>
      </c>
      <c r="C55" s="48">
        <v>2</v>
      </c>
      <c r="D55" s="48">
        <v>0</v>
      </c>
      <c r="E55" s="48">
        <f t="shared" si="9"/>
        <v>2</v>
      </c>
      <c r="F55" s="48">
        <f t="shared" si="10"/>
        <v>0</v>
      </c>
      <c r="G55" s="35"/>
    </row>
    <row r="56" spans="1:9" ht="20.25" customHeight="1" thickTop="1" thickBot="1" x14ac:dyDescent="0.3">
      <c r="A56" s="49"/>
      <c r="B56" s="16" t="s">
        <v>23</v>
      </c>
      <c r="C56" s="18">
        <v>2</v>
      </c>
      <c r="D56" s="18">
        <v>0</v>
      </c>
      <c r="E56" s="48">
        <f t="shared" si="9"/>
        <v>2</v>
      </c>
      <c r="F56" s="48">
        <f t="shared" si="10"/>
        <v>0</v>
      </c>
      <c r="G56" s="35"/>
    </row>
    <row r="57" spans="1:9" s="35" customFormat="1" ht="20.25" customHeight="1" thickTop="1" thickBot="1" x14ac:dyDescent="0.3">
      <c r="A57" s="50"/>
      <c r="B57" s="51" t="s">
        <v>13</v>
      </c>
      <c r="C57" s="52">
        <f>C48+C51+C53+C56</f>
        <v>81207.56</v>
      </c>
      <c r="D57" s="52">
        <v>0</v>
      </c>
      <c r="E57" s="52">
        <f>E48+E53+E55</f>
        <v>22524.560000000001</v>
      </c>
      <c r="F57" s="52">
        <f>D57/C57*100</f>
        <v>0</v>
      </c>
    </row>
    <row r="58" spans="1:9" ht="19.5" thickTop="1" thickBot="1" x14ac:dyDescent="0.3">
      <c r="A58" s="53"/>
      <c r="B58" s="54"/>
      <c r="F58" s="55"/>
      <c r="G58" s="35"/>
    </row>
    <row r="59" spans="1:9" ht="18" customHeight="1" thickBot="1" x14ac:dyDescent="0.35">
      <c r="B59" s="128" t="s">
        <v>34</v>
      </c>
      <c r="C59" s="129"/>
      <c r="D59" s="129"/>
      <c r="E59" s="130"/>
      <c r="G59" s="35"/>
    </row>
    <row r="60" spans="1:9" ht="17.25" customHeight="1" x14ac:dyDescent="0.2">
      <c r="G60" s="35"/>
    </row>
    <row r="61" spans="1:9" ht="16.5" thickBot="1" x14ac:dyDescent="0.3">
      <c r="A61" s="56">
        <v>1</v>
      </c>
      <c r="B61" s="57" t="s">
        <v>35</v>
      </c>
      <c r="C61" s="58"/>
      <c r="D61" s="58"/>
      <c r="E61" s="58"/>
      <c r="F61" s="59"/>
      <c r="G61" s="35"/>
    </row>
    <row r="62" spans="1:9" ht="33" thickTop="1" thickBot="1" x14ac:dyDescent="0.3">
      <c r="A62" s="11" t="s">
        <v>36</v>
      </c>
      <c r="B62" s="12" t="s">
        <v>37</v>
      </c>
      <c r="C62" s="13" t="s">
        <v>4</v>
      </c>
      <c r="D62" s="13" t="s">
        <v>5</v>
      </c>
      <c r="E62" s="13" t="s">
        <v>6</v>
      </c>
      <c r="F62" s="14" t="s">
        <v>15</v>
      </c>
      <c r="G62" s="35"/>
    </row>
    <row r="63" spans="1:9" ht="16.5" thickTop="1" thickBot="1" x14ac:dyDescent="0.25">
      <c r="A63" s="60" t="s">
        <v>38</v>
      </c>
      <c r="B63" s="61" t="s">
        <v>39</v>
      </c>
      <c r="C63" s="18">
        <v>36056.03</v>
      </c>
      <c r="D63" s="18">
        <v>36056.03</v>
      </c>
      <c r="E63" s="18">
        <f t="shared" ref="E63:E69" si="11">C63-D63</f>
        <v>0</v>
      </c>
      <c r="F63" s="62">
        <f>D63/C63*100</f>
        <v>100</v>
      </c>
      <c r="G63" s="35"/>
      <c r="I63" s="2"/>
    </row>
    <row r="64" spans="1:9" ht="16.5" thickTop="1" thickBot="1" x14ac:dyDescent="0.25">
      <c r="A64" s="60" t="s">
        <v>38</v>
      </c>
      <c r="B64" s="61" t="s">
        <v>40</v>
      </c>
      <c r="C64" s="18">
        <v>9750</v>
      </c>
      <c r="D64" s="18">
        <f>3180.18-48.3</f>
        <v>3131.8799999999997</v>
      </c>
      <c r="E64" s="18">
        <f t="shared" si="11"/>
        <v>6618.1200000000008</v>
      </c>
      <c r="F64" s="62">
        <f t="shared" ref="F64:F67" si="12">D64/C64*100</f>
        <v>32.12184615384615</v>
      </c>
      <c r="G64" s="35"/>
    </row>
    <row r="65" spans="1:10" ht="16.5" thickTop="1" thickBot="1" x14ac:dyDescent="0.25">
      <c r="A65" s="60" t="s">
        <v>38</v>
      </c>
      <c r="B65" s="61" t="s">
        <v>41</v>
      </c>
      <c r="C65" s="18"/>
      <c r="D65" s="18"/>
      <c r="E65" s="18">
        <f t="shared" si="11"/>
        <v>0</v>
      </c>
      <c r="F65" s="62"/>
      <c r="G65" s="35"/>
    </row>
    <row r="66" spans="1:10" ht="16.5" thickTop="1" thickBot="1" x14ac:dyDescent="0.25">
      <c r="A66" s="60" t="s">
        <v>42</v>
      </c>
      <c r="B66" s="61" t="s">
        <v>43</v>
      </c>
      <c r="C66" s="18">
        <v>50000</v>
      </c>
      <c r="D66" s="18">
        <v>38976.199999999997</v>
      </c>
      <c r="E66" s="18">
        <f t="shared" si="11"/>
        <v>11023.800000000003</v>
      </c>
      <c r="F66" s="62">
        <f t="shared" si="12"/>
        <v>77.952399999999997</v>
      </c>
      <c r="G66" s="35"/>
    </row>
    <row r="67" spans="1:10" ht="16.5" thickTop="1" thickBot="1" x14ac:dyDescent="0.25">
      <c r="A67" s="60" t="s">
        <v>44</v>
      </c>
      <c r="B67" s="61" t="s">
        <v>45</v>
      </c>
      <c r="C67" s="18">
        <v>52000</v>
      </c>
      <c r="D67" s="18">
        <v>28605</v>
      </c>
      <c r="E67" s="18">
        <f t="shared" si="11"/>
        <v>23395</v>
      </c>
      <c r="F67" s="62">
        <f t="shared" si="12"/>
        <v>55.009615384615387</v>
      </c>
      <c r="G67" s="35"/>
    </row>
    <row r="68" spans="1:10" ht="16.5" thickTop="1" thickBot="1" x14ac:dyDescent="0.25">
      <c r="A68" s="60" t="s">
        <v>46</v>
      </c>
      <c r="B68" s="61" t="s">
        <v>40</v>
      </c>
      <c r="C68" s="18">
        <v>0</v>
      </c>
      <c r="D68" s="18">
        <v>0</v>
      </c>
      <c r="E68" s="18">
        <f t="shared" si="11"/>
        <v>0</v>
      </c>
      <c r="F68" s="62"/>
      <c r="G68" s="35"/>
    </row>
    <row r="69" spans="1:10" ht="16.5" thickTop="1" thickBot="1" x14ac:dyDescent="0.25">
      <c r="A69" s="60" t="s">
        <v>46</v>
      </c>
      <c r="B69" s="61" t="s">
        <v>45</v>
      </c>
      <c r="C69" s="18">
        <v>0</v>
      </c>
      <c r="D69" s="18">
        <v>0</v>
      </c>
      <c r="E69" s="18">
        <f t="shared" si="11"/>
        <v>0</v>
      </c>
      <c r="F69" s="62"/>
      <c r="G69" s="35"/>
      <c r="J69" s="2"/>
    </row>
    <row r="70" spans="1:10" ht="17.25" thickTop="1" thickBot="1" x14ac:dyDescent="0.25">
      <c r="A70" s="61"/>
      <c r="B70" s="63" t="s">
        <v>47</v>
      </c>
      <c r="C70" s="64">
        <f>SUM(C63:C69)</f>
        <v>147806.03</v>
      </c>
      <c r="D70" s="64">
        <f>SUM(D63:D69)</f>
        <v>106769.10999999999</v>
      </c>
      <c r="E70" s="64">
        <f>SUM(E63:E69)</f>
        <v>41036.920000000006</v>
      </c>
      <c r="F70" s="62">
        <f t="shared" ref="F70" si="13">D70/C70*100</f>
        <v>72.235963580105619</v>
      </c>
      <c r="G70" s="35"/>
      <c r="J70" s="2"/>
    </row>
    <row r="71" spans="1:10" ht="20.25" customHeight="1" thickTop="1" x14ac:dyDescent="0.2">
      <c r="A71" s="36"/>
      <c r="B71" s="65"/>
      <c r="C71" s="66"/>
      <c r="D71" s="66"/>
      <c r="E71" s="37"/>
      <c r="F71" s="38"/>
      <c r="G71" s="35"/>
    </row>
    <row r="72" spans="1:10" ht="16.5" thickBot="1" x14ac:dyDescent="0.3">
      <c r="A72" s="56">
        <v>2</v>
      </c>
      <c r="B72" s="67" t="s">
        <v>48</v>
      </c>
      <c r="C72" s="68"/>
      <c r="D72" s="68"/>
      <c r="E72" s="69"/>
      <c r="F72" s="69"/>
      <c r="G72" s="35"/>
    </row>
    <row r="73" spans="1:10" ht="33" thickTop="1" thickBot="1" x14ac:dyDescent="0.3">
      <c r="A73" s="11" t="s">
        <v>36</v>
      </c>
      <c r="B73" s="12" t="s">
        <v>37</v>
      </c>
      <c r="C73" s="13" t="s">
        <v>4</v>
      </c>
      <c r="D73" s="13" t="s">
        <v>5</v>
      </c>
      <c r="E73" s="13" t="s">
        <v>6</v>
      </c>
      <c r="F73" s="14" t="s">
        <v>15</v>
      </c>
      <c r="G73" s="35"/>
    </row>
    <row r="74" spans="1:10" ht="16.5" thickTop="1" thickBot="1" x14ac:dyDescent="0.25">
      <c r="A74" s="60" t="s">
        <v>38</v>
      </c>
      <c r="B74" s="61" t="s">
        <v>39</v>
      </c>
      <c r="C74" s="18">
        <v>47048.88</v>
      </c>
      <c r="D74" s="18">
        <v>47048.88</v>
      </c>
      <c r="E74" s="18">
        <f>C74-D74</f>
        <v>0</v>
      </c>
      <c r="F74" s="62">
        <f>D74/C74*100</f>
        <v>100</v>
      </c>
      <c r="G74" s="35"/>
    </row>
    <row r="75" spans="1:10" ht="16.5" thickTop="1" thickBot="1" x14ac:dyDescent="0.25">
      <c r="A75" s="60" t="s">
        <v>38</v>
      </c>
      <c r="B75" s="61" t="s">
        <v>40</v>
      </c>
      <c r="C75" s="18">
        <v>55820</v>
      </c>
      <c r="D75" s="18">
        <f>22861.98-30</f>
        <v>22831.98</v>
      </c>
      <c r="E75" s="18">
        <f t="shared" ref="E75:E79" si="14">C75-D75</f>
        <v>32988.020000000004</v>
      </c>
      <c r="F75" s="62">
        <f t="shared" ref="F75:F76" si="15">D75/C75*100</f>
        <v>40.902866356144749</v>
      </c>
      <c r="G75" s="35"/>
    </row>
    <row r="76" spans="1:10" ht="16.5" thickTop="1" thickBot="1" x14ac:dyDescent="0.25">
      <c r="A76" s="60" t="s">
        <v>38</v>
      </c>
      <c r="B76" s="61" t="s">
        <v>41</v>
      </c>
      <c r="C76" s="18">
        <v>7800</v>
      </c>
      <c r="D76" s="18">
        <v>4332.7700000000004</v>
      </c>
      <c r="E76" s="18">
        <f t="shared" si="14"/>
        <v>3467.2299999999996</v>
      </c>
      <c r="F76" s="62">
        <f t="shared" si="15"/>
        <v>55.548333333333346</v>
      </c>
      <c r="G76" s="35"/>
    </row>
    <row r="77" spans="1:10" ht="16.5" thickTop="1" thickBot="1" x14ac:dyDescent="0.25">
      <c r="A77" s="60" t="s">
        <v>44</v>
      </c>
      <c r="B77" s="61" t="s">
        <v>41</v>
      </c>
      <c r="C77" s="70"/>
      <c r="D77" s="70"/>
      <c r="E77" s="18">
        <f t="shared" si="14"/>
        <v>0</v>
      </c>
      <c r="F77" s="62">
        <v>0</v>
      </c>
      <c r="G77" s="35"/>
    </row>
    <row r="78" spans="1:10" ht="16.5" thickTop="1" thickBot="1" x14ac:dyDescent="0.25">
      <c r="A78" s="60" t="s">
        <v>46</v>
      </c>
      <c r="B78" s="61" t="s">
        <v>40</v>
      </c>
      <c r="C78" s="70"/>
      <c r="D78" s="70"/>
      <c r="E78" s="18">
        <f t="shared" si="14"/>
        <v>0</v>
      </c>
      <c r="F78" s="62">
        <v>0</v>
      </c>
      <c r="G78" s="35"/>
    </row>
    <row r="79" spans="1:10" ht="16.5" thickTop="1" thickBot="1" x14ac:dyDescent="0.25">
      <c r="A79" s="60" t="s">
        <v>46</v>
      </c>
      <c r="B79" s="61" t="s">
        <v>41</v>
      </c>
      <c r="C79" s="70"/>
      <c r="D79" s="70"/>
      <c r="E79" s="18">
        <f t="shared" si="14"/>
        <v>0</v>
      </c>
      <c r="F79" s="62">
        <v>0</v>
      </c>
      <c r="G79" s="35"/>
    </row>
    <row r="80" spans="1:10" s="35" customFormat="1" ht="23.25" customHeight="1" thickTop="1" thickBot="1" x14ac:dyDescent="0.3">
      <c r="A80" s="50"/>
      <c r="B80" s="51" t="s">
        <v>13</v>
      </c>
      <c r="C80" s="52">
        <f>SUM(C74:C79)</f>
        <v>110668.88</v>
      </c>
      <c r="D80" s="52">
        <f>SUM(D74:D79)</f>
        <v>74213.63</v>
      </c>
      <c r="E80" s="71">
        <f>SUM(E74:E79)</f>
        <v>36455.25</v>
      </c>
      <c r="F80" s="72">
        <f>D80*100/C80</f>
        <v>67.059167852787525</v>
      </c>
      <c r="H80" s="34"/>
    </row>
    <row r="81" spans="1:7" ht="2.25" customHeight="1" thickTop="1" x14ac:dyDescent="0.2">
      <c r="A81" s="73"/>
      <c r="B81" s="73"/>
      <c r="C81" s="74"/>
      <c r="D81" s="74"/>
      <c r="E81" s="58"/>
      <c r="F81" s="58"/>
      <c r="G81" s="35"/>
    </row>
    <row r="82" spans="1:7" ht="2.25" customHeight="1" x14ac:dyDescent="0.2">
      <c r="A82" s="73"/>
      <c r="B82" s="73"/>
      <c r="C82" s="74"/>
      <c r="D82" s="74"/>
      <c r="E82" s="58"/>
      <c r="F82" s="58"/>
      <c r="G82" s="35"/>
    </row>
    <row r="83" spans="1:7" ht="9" customHeight="1" x14ac:dyDescent="0.2">
      <c r="A83" s="73"/>
      <c r="B83" s="73"/>
      <c r="C83" s="74"/>
      <c r="D83" s="74"/>
      <c r="E83" s="58"/>
      <c r="F83" s="58"/>
      <c r="G83" s="35"/>
    </row>
    <row r="84" spans="1:7" ht="16.5" thickBot="1" x14ac:dyDescent="0.3">
      <c r="A84" s="56">
        <v>3</v>
      </c>
      <c r="B84" s="57" t="s">
        <v>49</v>
      </c>
      <c r="C84" s="74"/>
      <c r="D84" s="74"/>
      <c r="E84" s="58"/>
      <c r="F84" s="58"/>
      <c r="G84" s="35"/>
    </row>
    <row r="85" spans="1:7" ht="33" thickTop="1" thickBot="1" x14ac:dyDescent="0.3">
      <c r="A85" s="11" t="s">
        <v>36</v>
      </c>
      <c r="B85" s="12" t="s">
        <v>37</v>
      </c>
      <c r="C85" s="13" t="s">
        <v>4</v>
      </c>
      <c r="D85" s="13" t="s">
        <v>5</v>
      </c>
      <c r="E85" s="13" t="s">
        <v>6</v>
      </c>
      <c r="F85" s="14" t="s">
        <v>15</v>
      </c>
      <c r="G85" s="35"/>
    </row>
    <row r="86" spans="1:7" ht="16.5" thickTop="1" thickBot="1" x14ac:dyDescent="0.25">
      <c r="A86" s="60" t="s">
        <v>38</v>
      </c>
      <c r="B86" s="61" t="s">
        <v>39</v>
      </c>
      <c r="C86" s="75">
        <v>15417.64</v>
      </c>
      <c r="D86" s="75">
        <v>15417.64</v>
      </c>
      <c r="E86" s="18">
        <f>C86-D86</f>
        <v>0</v>
      </c>
      <c r="F86" s="62">
        <f>D86/C86*100</f>
        <v>100</v>
      </c>
      <c r="G86" s="35"/>
    </row>
    <row r="87" spans="1:7" ht="16.5" thickTop="1" thickBot="1" x14ac:dyDescent="0.25">
      <c r="A87" s="60" t="s">
        <v>38</v>
      </c>
      <c r="B87" s="61" t="s">
        <v>40</v>
      </c>
      <c r="C87" s="75">
        <v>1140</v>
      </c>
      <c r="D87" s="75">
        <v>0</v>
      </c>
      <c r="E87" s="18">
        <f>C87-D87</f>
        <v>1140</v>
      </c>
      <c r="F87" s="62">
        <f>D87/C87*100</f>
        <v>0</v>
      </c>
      <c r="G87" s="35"/>
    </row>
    <row r="88" spans="1:7" s="35" customFormat="1" ht="24" customHeight="1" thickTop="1" thickBot="1" x14ac:dyDescent="0.3">
      <c r="A88" s="50"/>
      <c r="B88" s="51" t="s">
        <v>13</v>
      </c>
      <c r="C88" s="52">
        <f>SUM(C86:C87)</f>
        <v>16557.64</v>
      </c>
      <c r="D88" s="52">
        <f>SUM(D86:D87)</f>
        <v>15417.64</v>
      </c>
      <c r="E88" s="71">
        <f>C88-D88</f>
        <v>1140</v>
      </c>
      <c r="F88" s="72">
        <f>D88*100/C88</f>
        <v>93.114960827750821</v>
      </c>
    </row>
    <row r="89" spans="1:7" ht="13.5" thickTop="1" x14ac:dyDescent="0.2">
      <c r="A89" s="59"/>
      <c r="B89" s="59"/>
      <c r="C89" s="76"/>
      <c r="D89" s="76"/>
      <c r="E89" s="77"/>
      <c r="F89" s="78"/>
      <c r="G89" s="35"/>
    </row>
    <row r="90" spans="1:7" ht="16.5" thickBot="1" x14ac:dyDescent="0.3">
      <c r="A90" s="56">
        <v>4</v>
      </c>
      <c r="B90" s="57" t="s">
        <v>50</v>
      </c>
      <c r="C90" s="79"/>
      <c r="D90" s="79"/>
      <c r="E90" s="5"/>
      <c r="F90" s="5"/>
      <c r="G90" s="35"/>
    </row>
    <row r="91" spans="1:7" ht="33" thickTop="1" thickBot="1" x14ac:dyDescent="0.3">
      <c r="A91" s="11" t="s">
        <v>36</v>
      </c>
      <c r="B91" s="12" t="s">
        <v>37</v>
      </c>
      <c r="C91" s="13" t="s">
        <v>4</v>
      </c>
      <c r="D91" s="13" t="s">
        <v>5</v>
      </c>
      <c r="E91" s="13" t="s">
        <v>6</v>
      </c>
      <c r="F91" s="14" t="s">
        <v>15</v>
      </c>
      <c r="G91" s="35"/>
    </row>
    <row r="92" spans="1:7" ht="16.5" thickTop="1" thickBot="1" x14ac:dyDescent="0.25">
      <c r="A92" s="60" t="s">
        <v>38</v>
      </c>
      <c r="B92" s="61" t="s">
        <v>39</v>
      </c>
      <c r="C92" s="80">
        <v>9686.76</v>
      </c>
      <c r="D92" s="80">
        <v>9686.76</v>
      </c>
      <c r="E92" s="70">
        <f>C92-D92</f>
        <v>0</v>
      </c>
      <c r="F92" s="62">
        <f>D92/C92*100</f>
        <v>100</v>
      </c>
      <c r="G92" s="35"/>
    </row>
    <row r="93" spans="1:7" ht="16.5" thickTop="1" thickBot="1" x14ac:dyDescent="0.25">
      <c r="A93" s="60" t="s">
        <v>38</v>
      </c>
      <c r="B93" s="61" t="s">
        <v>40</v>
      </c>
      <c r="C93" s="80">
        <v>940</v>
      </c>
      <c r="D93" s="80">
        <v>329.99</v>
      </c>
      <c r="E93" s="70">
        <f>C93-D93</f>
        <v>610.01</v>
      </c>
      <c r="F93" s="62">
        <f>D93/C93*100</f>
        <v>35.105319148936168</v>
      </c>
      <c r="G93" s="35"/>
    </row>
    <row r="94" spans="1:7" s="35" customFormat="1" ht="21" customHeight="1" thickTop="1" thickBot="1" x14ac:dyDescent="0.3">
      <c r="A94" s="50"/>
      <c r="B94" s="51" t="s">
        <v>13</v>
      </c>
      <c r="C94" s="52">
        <f>SUM(C92:C93)</f>
        <v>10626.76</v>
      </c>
      <c r="D94" s="52">
        <f>SUM(D92:D93)</f>
        <v>10016.75</v>
      </c>
      <c r="E94" s="71">
        <f>C94-D94</f>
        <v>610.01000000000022</v>
      </c>
      <c r="F94" s="72">
        <f>D94*100/C94</f>
        <v>94.25968027884322</v>
      </c>
    </row>
    <row r="95" spans="1:7" ht="13.5" thickTop="1" x14ac:dyDescent="0.2">
      <c r="A95" s="81"/>
      <c r="B95" s="82"/>
      <c r="C95" s="76"/>
      <c r="D95" s="76"/>
      <c r="E95" s="77"/>
      <c r="F95" s="78"/>
      <c r="G95" s="35"/>
    </row>
    <row r="96" spans="1:7" ht="16.5" thickBot="1" x14ac:dyDescent="0.3">
      <c r="A96" s="56">
        <v>5</v>
      </c>
      <c r="B96" s="57" t="s">
        <v>51</v>
      </c>
      <c r="C96" s="74"/>
      <c r="D96" s="74"/>
      <c r="E96" s="58"/>
      <c r="F96" s="58"/>
      <c r="G96" s="35"/>
    </row>
    <row r="97" spans="1:10" ht="33" thickTop="1" thickBot="1" x14ac:dyDescent="0.3">
      <c r="A97" s="11" t="s">
        <v>36</v>
      </c>
      <c r="B97" s="12" t="s">
        <v>37</v>
      </c>
      <c r="C97" s="13" t="s">
        <v>4</v>
      </c>
      <c r="D97" s="13" t="s">
        <v>5</v>
      </c>
      <c r="E97" s="13" t="s">
        <v>6</v>
      </c>
      <c r="F97" s="14" t="s">
        <v>15</v>
      </c>
      <c r="G97" s="35"/>
    </row>
    <row r="98" spans="1:10" ht="16.5" customHeight="1" thickTop="1" thickBot="1" x14ac:dyDescent="0.25">
      <c r="A98" s="60" t="s">
        <v>38</v>
      </c>
      <c r="B98" s="61" t="s">
        <v>39</v>
      </c>
      <c r="C98" s="75">
        <v>23636.37</v>
      </c>
      <c r="D98" s="75">
        <v>23636.37</v>
      </c>
      <c r="E98" s="18">
        <f>C98-D98</f>
        <v>0</v>
      </c>
      <c r="F98" s="62">
        <f>D98/C98*100</f>
        <v>100</v>
      </c>
      <c r="G98" s="35"/>
    </row>
    <row r="99" spans="1:10" ht="16.5" customHeight="1" thickTop="1" thickBot="1" x14ac:dyDescent="0.25">
      <c r="A99" s="60" t="s">
        <v>38</v>
      </c>
      <c r="B99" s="61" t="s">
        <v>40</v>
      </c>
      <c r="C99" s="75">
        <v>1840</v>
      </c>
      <c r="D99" s="75">
        <v>170</v>
      </c>
      <c r="E99" s="18">
        <f>C99-D99</f>
        <v>1670</v>
      </c>
      <c r="F99" s="62">
        <f>D99/C99*100</f>
        <v>9.2391304347826075</v>
      </c>
      <c r="G99" s="35"/>
    </row>
    <row r="100" spans="1:10" s="35" customFormat="1" ht="22.5" customHeight="1" thickTop="1" thickBot="1" x14ac:dyDescent="0.3">
      <c r="A100" s="50"/>
      <c r="B100" s="51" t="s">
        <v>13</v>
      </c>
      <c r="C100" s="52">
        <f>SUM(C98:C99)</f>
        <v>25476.37</v>
      </c>
      <c r="D100" s="52">
        <f>SUM(D98:D99)</f>
        <v>23806.37</v>
      </c>
      <c r="E100" s="71">
        <f>C100-D100</f>
        <v>1670</v>
      </c>
      <c r="F100" s="72">
        <f>D100*100/C100</f>
        <v>93.444906005054889</v>
      </c>
    </row>
    <row r="101" spans="1:10" ht="13.5" thickTop="1" x14ac:dyDescent="0.2">
      <c r="A101" s="81"/>
      <c r="B101" s="82"/>
      <c r="C101" s="76"/>
      <c r="D101" s="76"/>
      <c r="E101" s="77"/>
      <c r="F101" s="78"/>
      <c r="G101" s="35"/>
    </row>
    <row r="102" spans="1:10" ht="16.5" customHeight="1" thickBot="1" x14ac:dyDescent="0.3">
      <c r="A102" s="56">
        <v>6</v>
      </c>
      <c r="B102" s="57" t="s">
        <v>52</v>
      </c>
      <c r="C102" s="74"/>
      <c r="D102" s="74"/>
      <c r="E102" s="58"/>
      <c r="F102" s="58"/>
      <c r="G102" s="35"/>
    </row>
    <row r="103" spans="1:10" ht="33" thickTop="1" thickBot="1" x14ac:dyDescent="0.3">
      <c r="A103" s="11" t="s">
        <v>36</v>
      </c>
      <c r="B103" s="12" t="s">
        <v>37</v>
      </c>
      <c r="C103" s="13" t="s">
        <v>4</v>
      </c>
      <c r="D103" s="13" t="s">
        <v>5</v>
      </c>
      <c r="E103" s="13" t="s">
        <v>6</v>
      </c>
      <c r="F103" s="14" t="s">
        <v>15</v>
      </c>
      <c r="G103" s="35"/>
    </row>
    <row r="104" spans="1:10" ht="16.5" thickTop="1" thickBot="1" x14ac:dyDescent="0.25">
      <c r="A104" s="60" t="s">
        <v>38</v>
      </c>
      <c r="B104" s="61" t="s">
        <v>39</v>
      </c>
      <c r="C104" s="75">
        <v>24483.78</v>
      </c>
      <c r="D104" s="75">
        <v>24483.78</v>
      </c>
      <c r="E104" s="18">
        <f>C104-D104</f>
        <v>0</v>
      </c>
      <c r="F104" s="62">
        <f>D104/C104*100</f>
        <v>100</v>
      </c>
      <c r="G104" s="35"/>
    </row>
    <row r="105" spans="1:10" ht="16.5" thickTop="1" thickBot="1" x14ac:dyDescent="0.25">
      <c r="A105" s="60" t="s">
        <v>38</v>
      </c>
      <c r="B105" s="61" t="s">
        <v>40</v>
      </c>
      <c r="C105" s="75">
        <v>4240</v>
      </c>
      <c r="D105" s="75">
        <v>574.94000000000005</v>
      </c>
      <c r="E105" s="18">
        <f t="shared" ref="E105:E106" si="16">C105-D105</f>
        <v>3665.06</v>
      </c>
      <c r="F105" s="62">
        <f t="shared" ref="F105" si="17">D105/C105*100</f>
        <v>13.55990566037736</v>
      </c>
      <c r="G105" s="35"/>
    </row>
    <row r="106" spans="1:10" ht="16.5" thickTop="1" thickBot="1" x14ac:dyDescent="0.25">
      <c r="A106" s="60" t="s">
        <v>46</v>
      </c>
      <c r="B106" s="61" t="s">
        <v>40</v>
      </c>
      <c r="C106" s="80">
        <v>0</v>
      </c>
      <c r="D106" s="80">
        <v>0</v>
      </c>
      <c r="E106" s="18">
        <f t="shared" si="16"/>
        <v>0</v>
      </c>
      <c r="F106" s="62">
        <v>0</v>
      </c>
      <c r="G106" s="35"/>
    </row>
    <row r="107" spans="1:10" s="35" customFormat="1" ht="22.5" customHeight="1" thickTop="1" thickBot="1" x14ac:dyDescent="0.3">
      <c r="A107" s="50"/>
      <c r="B107" s="51" t="s">
        <v>13</v>
      </c>
      <c r="C107" s="52">
        <f>SUM(C104:C106)</f>
        <v>28723.78</v>
      </c>
      <c r="D107" s="52">
        <f>SUM(D104:D106)</f>
        <v>25058.719999999998</v>
      </c>
      <c r="E107" s="71">
        <f>C107-D107</f>
        <v>3665.0600000000013</v>
      </c>
      <c r="F107" s="72">
        <f>D107*100/C107</f>
        <v>87.240328396889254</v>
      </c>
    </row>
    <row r="108" spans="1:10" ht="15" customHeight="1" thickTop="1" x14ac:dyDescent="0.2">
      <c r="A108" s="59"/>
      <c r="B108" s="73"/>
      <c r="C108" s="74"/>
      <c r="D108" s="74"/>
      <c r="E108" s="58"/>
      <c r="F108" s="58"/>
      <c r="G108" s="35"/>
    </row>
    <row r="109" spans="1:10" ht="16.5" customHeight="1" thickBot="1" x14ac:dyDescent="0.3">
      <c r="A109" s="56"/>
      <c r="B109" s="57" t="s">
        <v>53</v>
      </c>
      <c r="C109" s="74"/>
      <c r="D109" s="74"/>
      <c r="E109" s="58"/>
      <c r="F109" s="58"/>
      <c r="G109" s="35"/>
      <c r="J109" s="2"/>
    </row>
    <row r="110" spans="1:10" ht="33" thickTop="1" thickBot="1" x14ac:dyDescent="0.3">
      <c r="A110" s="11" t="s">
        <v>36</v>
      </c>
      <c r="B110" s="12" t="s">
        <v>37</v>
      </c>
      <c r="C110" s="13" t="s">
        <v>4</v>
      </c>
      <c r="D110" s="13" t="s">
        <v>5</v>
      </c>
      <c r="E110" s="13" t="s">
        <v>6</v>
      </c>
      <c r="F110" s="14" t="s">
        <v>15</v>
      </c>
      <c r="G110" s="35"/>
    </row>
    <row r="111" spans="1:10" ht="16.5" thickTop="1" thickBot="1" x14ac:dyDescent="0.25">
      <c r="A111" s="60" t="s">
        <v>38</v>
      </c>
      <c r="B111" s="61" t="s">
        <v>39</v>
      </c>
      <c r="C111" s="75">
        <v>12418.14</v>
      </c>
      <c r="D111" s="75">
        <v>12418.14</v>
      </c>
      <c r="E111" s="18">
        <f t="shared" ref="E111:E119" si="18">C111-D111</f>
        <v>0</v>
      </c>
      <c r="F111" s="62">
        <f>D111/C111*100</f>
        <v>100</v>
      </c>
      <c r="G111" s="35"/>
    </row>
    <row r="112" spans="1:10" ht="16.5" thickTop="1" thickBot="1" x14ac:dyDescent="0.25">
      <c r="A112" s="60" t="s">
        <v>38</v>
      </c>
      <c r="B112" s="61" t="s">
        <v>40</v>
      </c>
      <c r="C112" s="75">
        <v>34480</v>
      </c>
      <c r="D112" s="75">
        <v>25808.42</v>
      </c>
      <c r="E112" s="18">
        <f t="shared" si="18"/>
        <v>8671.5800000000017</v>
      </c>
      <c r="F112" s="62">
        <f t="shared" ref="F112:F119" si="19">D112/C112*100</f>
        <v>74.850406032482596</v>
      </c>
      <c r="G112" s="35"/>
    </row>
    <row r="113" spans="1:8" ht="16.5" thickTop="1" thickBot="1" x14ac:dyDescent="0.25">
      <c r="A113" s="60" t="s">
        <v>38</v>
      </c>
      <c r="B113" s="61" t="s">
        <v>41</v>
      </c>
      <c r="C113" s="75">
        <v>13800</v>
      </c>
      <c r="D113" s="75">
        <v>10182.43</v>
      </c>
      <c r="E113" s="18">
        <f t="shared" si="18"/>
        <v>3617.5699999999997</v>
      </c>
      <c r="F113" s="62">
        <f t="shared" si="19"/>
        <v>73.785724637681156</v>
      </c>
      <c r="G113" s="35"/>
    </row>
    <row r="114" spans="1:8" ht="16.5" thickTop="1" thickBot="1" x14ac:dyDescent="0.25">
      <c r="A114" s="60" t="s">
        <v>38</v>
      </c>
      <c r="B114" s="61" t="s">
        <v>43</v>
      </c>
      <c r="C114" s="75">
        <v>1601014</v>
      </c>
      <c r="D114" s="75">
        <v>12757.5</v>
      </c>
      <c r="E114" s="18">
        <f t="shared" si="18"/>
        <v>1588256.5</v>
      </c>
      <c r="F114" s="62">
        <f t="shared" si="19"/>
        <v>0.79683875344000732</v>
      </c>
      <c r="G114" s="35"/>
    </row>
    <row r="115" spans="1:8" ht="16.5" thickTop="1" thickBot="1" x14ac:dyDescent="0.25">
      <c r="A115" s="60" t="s">
        <v>44</v>
      </c>
      <c r="B115" s="61" t="s">
        <v>43</v>
      </c>
      <c r="C115" s="75">
        <v>53128.45</v>
      </c>
      <c r="D115" s="75">
        <v>0</v>
      </c>
      <c r="E115" s="18">
        <f t="shared" si="18"/>
        <v>53128.45</v>
      </c>
      <c r="F115" s="62">
        <f t="shared" si="19"/>
        <v>0</v>
      </c>
      <c r="G115" s="35"/>
      <c r="H115" s="2"/>
    </row>
    <row r="116" spans="1:8" ht="16.5" thickTop="1" thickBot="1" x14ac:dyDescent="0.25">
      <c r="A116" s="60" t="s">
        <v>46</v>
      </c>
      <c r="B116" s="61" t="s">
        <v>40</v>
      </c>
      <c r="C116" s="75">
        <v>0</v>
      </c>
      <c r="D116" s="75">
        <v>0</v>
      </c>
      <c r="E116" s="18">
        <f t="shared" si="18"/>
        <v>0</v>
      </c>
      <c r="F116" s="62">
        <v>0</v>
      </c>
      <c r="G116" s="35"/>
    </row>
    <row r="117" spans="1:8" ht="16.5" thickTop="1" thickBot="1" x14ac:dyDescent="0.25">
      <c r="A117" s="60" t="s">
        <v>46</v>
      </c>
      <c r="B117" s="61" t="s">
        <v>43</v>
      </c>
      <c r="C117" s="75">
        <v>0</v>
      </c>
      <c r="D117" s="75">
        <v>0</v>
      </c>
      <c r="E117" s="18">
        <f t="shared" si="18"/>
        <v>0</v>
      </c>
      <c r="F117" s="62">
        <v>0</v>
      </c>
      <c r="G117" s="35"/>
    </row>
    <row r="118" spans="1:8" ht="16.5" thickTop="1" thickBot="1" x14ac:dyDescent="0.25">
      <c r="A118" s="60">
        <v>31</v>
      </c>
      <c r="B118" s="61" t="s">
        <v>54</v>
      </c>
      <c r="C118" s="75">
        <v>53.54</v>
      </c>
      <c r="D118" s="75">
        <v>0</v>
      </c>
      <c r="E118" s="18">
        <f t="shared" si="18"/>
        <v>53.54</v>
      </c>
      <c r="F118" s="62">
        <f t="shared" si="19"/>
        <v>0</v>
      </c>
      <c r="G118" s="35"/>
    </row>
    <row r="119" spans="1:8" ht="16.5" thickTop="1" thickBot="1" x14ac:dyDescent="0.25">
      <c r="A119" s="60">
        <v>61</v>
      </c>
      <c r="B119" s="61" t="s">
        <v>55</v>
      </c>
      <c r="C119" s="75">
        <v>22275</v>
      </c>
      <c r="D119" s="75">
        <v>0</v>
      </c>
      <c r="E119" s="18">
        <f t="shared" si="18"/>
        <v>22275</v>
      </c>
      <c r="F119" s="62">
        <f t="shared" si="19"/>
        <v>0</v>
      </c>
      <c r="G119" s="35"/>
    </row>
    <row r="120" spans="1:8" s="35" customFormat="1" ht="24.75" customHeight="1" thickTop="1" thickBot="1" x14ac:dyDescent="0.3">
      <c r="A120" s="50"/>
      <c r="B120" s="51" t="s">
        <v>13</v>
      </c>
      <c r="C120" s="52">
        <f>SUM(C111:C119)</f>
        <v>1737169.13</v>
      </c>
      <c r="D120" s="52">
        <f>SUM(D111:D119)</f>
        <v>61166.49</v>
      </c>
      <c r="E120" s="71">
        <f>C120-D120</f>
        <v>1676002.64</v>
      </c>
      <c r="F120" s="72">
        <f>D120/C120*100</f>
        <v>3.5210440332888027</v>
      </c>
    </row>
    <row r="121" spans="1:8" s="35" customFormat="1" ht="9" customHeight="1" thickTop="1" x14ac:dyDescent="0.25">
      <c r="A121" s="83"/>
      <c r="B121" s="84"/>
      <c r="C121" s="85"/>
      <c r="D121" s="85"/>
      <c r="E121" s="86"/>
      <c r="F121" s="87"/>
    </row>
    <row r="122" spans="1:8" s="35" customFormat="1" ht="15.75" customHeight="1" thickBot="1" x14ac:dyDescent="0.3">
      <c r="A122" s="56">
        <v>10</v>
      </c>
      <c r="B122" s="57" t="s">
        <v>56</v>
      </c>
      <c r="C122" s="74"/>
      <c r="D122" s="74"/>
      <c r="E122" s="58"/>
      <c r="F122" s="58"/>
    </row>
    <row r="123" spans="1:8" s="35" customFormat="1" ht="30.75" customHeight="1" thickTop="1" thickBot="1" x14ac:dyDescent="0.3">
      <c r="A123" s="11" t="s">
        <v>36</v>
      </c>
      <c r="B123" s="12" t="s">
        <v>37</v>
      </c>
      <c r="C123" s="13" t="s">
        <v>4</v>
      </c>
      <c r="D123" s="13" t="s">
        <v>5</v>
      </c>
      <c r="E123" s="13" t="s">
        <v>6</v>
      </c>
      <c r="F123" s="14" t="s">
        <v>15</v>
      </c>
    </row>
    <row r="124" spans="1:8" s="35" customFormat="1" ht="24.75" customHeight="1" thickTop="1" thickBot="1" x14ac:dyDescent="0.25">
      <c r="A124" s="60" t="s">
        <v>38</v>
      </c>
      <c r="B124" s="61" t="s">
        <v>39</v>
      </c>
      <c r="C124" s="75">
        <v>35877.57</v>
      </c>
      <c r="D124" s="75">
        <v>35877.57</v>
      </c>
      <c r="E124" s="18">
        <f>C124-D124</f>
        <v>0</v>
      </c>
      <c r="F124" s="62">
        <f>D124/C124*100</f>
        <v>100</v>
      </c>
    </row>
    <row r="125" spans="1:8" s="35" customFormat="1" ht="24.75" customHeight="1" thickTop="1" thickBot="1" x14ac:dyDescent="0.25">
      <c r="A125" s="60" t="s">
        <v>38</v>
      </c>
      <c r="B125" s="61" t="s">
        <v>40</v>
      </c>
      <c r="C125" s="75">
        <v>5100</v>
      </c>
      <c r="D125" s="75">
        <v>240</v>
      </c>
      <c r="E125" s="18">
        <f t="shared" ref="E125:E126" si="20">C125-D125</f>
        <v>4860</v>
      </c>
      <c r="F125" s="62">
        <f>D125/C125*100</f>
        <v>4.7058823529411766</v>
      </c>
    </row>
    <row r="126" spans="1:8" ht="22.5" customHeight="1" thickTop="1" thickBot="1" x14ac:dyDescent="0.25">
      <c r="A126" s="60" t="s">
        <v>38</v>
      </c>
      <c r="B126" s="61" t="s">
        <v>41</v>
      </c>
      <c r="C126" s="75">
        <v>1200</v>
      </c>
      <c r="D126" s="75">
        <v>0</v>
      </c>
      <c r="E126" s="18">
        <f t="shared" si="20"/>
        <v>1200</v>
      </c>
      <c r="F126" s="62">
        <f>D126/C126*100</f>
        <v>0</v>
      </c>
      <c r="G126" s="35"/>
    </row>
    <row r="127" spans="1:8" ht="16.5" customHeight="1" thickTop="1" thickBot="1" x14ac:dyDescent="0.3">
      <c r="A127" s="50"/>
      <c r="B127" s="51" t="s">
        <v>13</v>
      </c>
      <c r="C127" s="71">
        <f>SUM(C124:C126)</f>
        <v>42177.57</v>
      </c>
      <c r="D127" s="71">
        <f>SUM(D124:D126)</f>
        <v>36117.57</v>
      </c>
      <c r="E127" s="71">
        <f>SUM(E124:E126)</f>
        <v>6060</v>
      </c>
      <c r="F127" s="64">
        <f>D127/C127*100</f>
        <v>85.632173688526876</v>
      </c>
      <c r="G127" s="35"/>
    </row>
    <row r="128" spans="1:8" ht="23.25" customHeight="1" thickTop="1" thickBot="1" x14ac:dyDescent="0.3">
      <c r="A128" s="56">
        <v>8</v>
      </c>
      <c r="B128" s="57" t="s">
        <v>57</v>
      </c>
      <c r="C128" s="74"/>
      <c r="D128" s="74"/>
      <c r="E128" s="58"/>
      <c r="F128" s="58"/>
      <c r="G128" s="35"/>
    </row>
    <row r="129" spans="1:7" ht="33.75" customHeight="1" thickTop="1" thickBot="1" x14ac:dyDescent="0.3">
      <c r="A129" s="11" t="s">
        <v>36</v>
      </c>
      <c r="B129" s="12" t="s">
        <v>37</v>
      </c>
      <c r="C129" s="13" t="s">
        <v>4</v>
      </c>
      <c r="D129" s="13" t="s">
        <v>5</v>
      </c>
      <c r="E129" s="13" t="s">
        <v>6</v>
      </c>
      <c r="F129" s="14" t="s">
        <v>15</v>
      </c>
      <c r="G129" s="35"/>
    </row>
    <row r="130" spans="1:7" ht="16.5" thickTop="1" thickBot="1" x14ac:dyDescent="0.25">
      <c r="A130" s="60" t="s">
        <v>38</v>
      </c>
      <c r="B130" s="61" t="s">
        <v>39</v>
      </c>
      <c r="C130" s="18">
        <v>9496.65</v>
      </c>
      <c r="D130" s="18">
        <v>9496.65</v>
      </c>
      <c r="E130" s="18">
        <f>C130-D130</f>
        <v>0</v>
      </c>
      <c r="F130" s="62">
        <f>D130/C130*100</f>
        <v>100</v>
      </c>
      <c r="G130" s="35"/>
    </row>
    <row r="131" spans="1:7" ht="16.5" thickTop="1" thickBot="1" x14ac:dyDescent="0.25">
      <c r="A131" s="60" t="s">
        <v>38</v>
      </c>
      <c r="B131" s="61" t="s">
        <v>40</v>
      </c>
      <c r="C131" s="18">
        <v>990</v>
      </c>
      <c r="D131" s="18">
        <v>20</v>
      </c>
      <c r="E131" s="18">
        <f>C131-D131</f>
        <v>970</v>
      </c>
      <c r="F131" s="62">
        <f>D131/C131*100</f>
        <v>2.0202020202020203</v>
      </c>
      <c r="G131" s="35"/>
    </row>
    <row r="132" spans="1:7" s="35" customFormat="1" ht="17.25" customHeight="1" thickTop="1" thickBot="1" x14ac:dyDescent="0.3">
      <c r="A132" s="50"/>
      <c r="B132" s="51" t="s">
        <v>13</v>
      </c>
      <c r="C132" s="52">
        <f>SUM(C130:C131)</f>
        <v>10486.65</v>
      </c>
      <c r="D132" s="52">
        <f>SUM(D130:D131)</f>
        <v>9516.65</v>
      </c>
      <c r="E132" s="71">
        <f>C132-D132</f>
        <v>970</v>
      </c>
      <c r="F132" s="72">
        <f>D132*100/C132</f>
        <v>90.750144230998458</v>
      </c>
    </row>
    <row r="133" spans="1:7" ht="13.5" thickTop="1" x14ac:dyDescent="0.2">
      <c r="A133" s="59"/>
      <c r="B133" s="73"/>
      <c r="C133" s="74"/>
      <c r="D133" s="74"/>
      <c r="E133" s="58"/>
      <c r="F133" s="58"/>
      <c r="G133" s="35"/>
    </row>
    <row r="134" spans="1:7" ht="15" customHeight="1" thickBot="1" x14ac:dyDescent="0.3">
      <c r="A134" s="56">
        <v>9</v>
      </c>
      <c r="B134" s="57" t="s">
        <v>58</v>
      </c>
      <c r="C134" s="74"/>
      <c r="D134" s="74"/>
      <c r="E134" s="58"/>
      <c r="F134" s="58"/>
      <c r="G134" s="35"/>
    </row>
    <row r="135" spans="1:7" ht="30.75" customHeight="1" thickTop="1" thickBot="1" x14ac:dyDescent="0.3">
      <c r="A135" s="11" t="s">
        <v>36</v>
      </c>
      <c r="B135" s="12" t="s">
        <v>37</v>
      </c>
      <c r="C135" s="13" t="s">
        <v>4</v>
      </c>
      <c r="D135" s="13" t="s">
        <v>5</v>
      </c>
      <c r="E135" s="13" t="s">
        <v>6</v>
      </c>
      <c r="F135" s="14" t="s">
        <v>15</v>
      </c>
      <c r="G135" s="35"/>
    </row>
    <row r="136" spans="1:7" ht="14.25" customHeight="1" thickTop="1" thickBot="1" x14ac:dyDescent="0.25">
      <c r="A136" s="60" t="s">
        <v>38</v>
      </c>
      <c r="B136" s="61" t="s">
        <v>39</v>
      </c>
      <c r="C136" s="75">
        <v>6435.06</v>
      </c>
      <c r="D136" s="75">
        <v>6435.06</v>
      </c>
      <c r="E136" s="18">
        <f>C136-D136</f>
        <v>0</v>
      </c>
      <c r="F136" s="62">
        <f>D136/C136*100</f>
        <v>100</v>
      </c>
      <c r="G136" s="35"/>
    </row>
    <row r="137" spans="1:7" ht="14.25" customHeight="1" thickTop="1" thickBot="1" x14ac:dyDescent="0.25">
      <c r="A137" s="60" t="s">
        <v>38</v>
      </c>
      <c r="B137" s="61" t="s">
        <v>40</v>
      </c>
      <c r="C137" s="75">
        <v>640</v>
      </c>
      <c r="D137" s="75">
        <v>20</v>
      </c>
      <c r="E137" s="18">
        <f t="shared" ref="E137:E138" si="21">C137-D137</f>
        <v>620</v>
      </c>
      <c r="F137" s="62">
        <f t="shared" ref="F137:F138" si="22">D137/C137*100</f>
        <v>3.125</v>
      </c>
      <c r="G137" s="35"/>
    </row>
    <row r="138" spans="1:7" ht="14.25" customHeight="1" thickTop="1" thickBot="1" x14ac:dyDescent="0.25">
      <c r="A138" s="60" t="s">
        <v>38</v>
      </c>
      <c r="B138" s="61" t="s">
        <v>43</v>
      </c>
      <c r="C138" s="75">
        <v>191.67</v>
      </c>
      <c r="D138" s="75">
        <v>0</v>
      </c>
      <c r="E138" s="18">
        <f t="shared" si="21"/>
        <v>191.67</v>
      </c>
      <c r="F138" s="62">
        <f t="shared" si="22"/>
        <v>0</v>
      </c>
      <c r="G138" s="35"/>
    </row>
    <row r="139" spans="1:7" s="35" customFormat="1" ht="18.75" customHeight="1" thickTop="1" thickBot="1" x14ac:dyDescent="0.3">
      <c r="A139" s="88"/>
      <c r="B139" s="51" t="s">
        <v>13</v>
      </c>
      <c r="C139" s="52">
        <f>SUM(C136:C138)</f>
        <v>7266.7300000000005</v>
      </c>
      <c r="D139" s="52">
        <f>SUM(D136:D137)</f>
        <v>6455.06</v>
      </c>
      <c r="E139" s="71">
        <f>SUM(E136:E137)</f>
        <v>620</v>
      </c>
      <c r="F139" s="72">
        <f>D139*100/C139</f>
        <v>88.830326708161707</v>
      </c>
    </row>
    <row r="140" spans="1:7" ht="9" customHeight="1" thickTop="1" x14ac:dyDescent="0.2">
      <c r="A140" s="59"/>
      <c r="B140" s="73"/>
      <c r="C140" s="74"/>
      <c r="D140" s="74"/>
      <c r="E140" s="58"/>
      <c r="F140" s="58"/>
      <c r="G140" s="35"/>
    </row>
    <row r="141" spans="1:7" ht="21" customHeight="1" thickBot="1" x14ac:dyDescent="0.3">
      <c r="A141" s="56">
        <v>10</v>
      </c>
      <c r="B141" s="57" t="s">
        <v>59</v>
      </c>
      <c r="C141" s="74"/>
      <c r="D141" s="74"/>
      <c r="E141" s="58"/>
      <c r="F141" s="58"/>
      <c r="G141" s="35"/>
    </row>
    <row r="142" spans="1:7" ht="35.25" customHeight="1" thickTop="1" thickBot="1" x14ac:dyDescent="0.3">
      <c r="A142" s="11" t="s">
        <v>36</v>
      </c>
      <c r="B142" s="12" t="s">
        <v>37</v>
      </c>
      <c r="C142" s="13" t="s">
        <v>4</v>
      </c>
      <c r="D142" s="13" t="s">
        <v>5</v>
      </c>
      <c r="E142" s="13" t="s">
        <v>6</v>
      </c>
      <c r="F142" s="14" t="s">
        <v>15</v>
      </c>
      <c r="G142" s="35"/>
    </row>
    <row r="143" spans="1:7" ht="21" customHeight="1" thickTop="1" thickBot="1" x14ac:dyDescent="0.25">
      <c r="A143" s="60" t="s">
        <v>38</v>
      </c>
      <c r="B143" s="61" t="s">
        <v>39</v>
      </c>
      <c r="C143" s="18">
        <v>9541.35</v>
      </c>
      <c r="D143" s="18">
        <v>9541.35</v>
      </c>
      <c r="E143" s="18">
        <f>C143-D143</f>
        <v>0</v>
      </c>
      <c r="F143" s="62">
        <f>D143/C143*100</f>
        <v>100</v>
      </c>
      <c r="G143" s="35"/>
    </row>
    <row r="144" spans="1:7" ht="21" customHeight="1" thickTop="1" thickBot="1" x14ac:dyDescent="0.25">
      <c r="A144" s="60" t="s">
        <v>38</v>
      </c>
      <c r="B144" s="61" t="s">
        <v>40</v>
      </c>
      <c r="C144" s="18">
        <v>500</v>
      </c>
      <c r="D144" s="18">
        <v>0</v>
      </c>
      <c r="E144" s="18">
        <f>C144-D144</f>
        <v>500</v>
      </c>
      <c r="F144" s="62">
        <f>D144/C144*100</f>
        <v>0</v>
      </c>
      <c r="G144" s="35"/>
    </row>
    <row r="145" spans="1:7" ht="21" customHeight="1" thickTop="1" thickBot="1" x14ac:dyDescent="0.3">
      <c r="A145" s="50"/>
      <c r="B145" s="51" t="s">
        <v>13</v>
      </c>
      <c r="C145" s="52">
        <f>SUM(C143:C144)</f>
        <v>10041.35</v>
      </c>
      <c r="D145" s="52">
        <f>SUM(D143:D144)</f>
        <v>9541.35</v>
      </c>
      <c r="E145" s="71">
        <f>C145-D145</f>
        <v>500</v>
      </c>
      <c r="F145" s="72">
        <f>D145*100/C145</f>
        <v>95.020589860925071</v>
      </c>
      <c r="G145" s="35"/>
    </row>
    <row r="146" spans="1:7" ht="7.5" customHeight="1" thickTop="1" x14ac:dyDescent="0.25">
      <c r="A146" s="83"/>
      <c r="B146" s="84"/>
      <c r="C146" s="85"/>
      <c r="D146" s="85"/>
      <c r="E146" s="89"/>
      <c r="F146" s="87"/>
      <c r="G146" s="35"/>
    </row>
    <row r="147" spans="1:7" ht="16.5" thickBot="1" x14ac:dyDescent="0.3">
      <c r="A147" s="56">
        <v>10</v>
      </c>
      <c r="B147" s="57" t="s">
        <v>60</v>
      </c>
      <c r="C147" s="74"/>
      <c r="D147" s="74"/>
      <c r="E147" s="58"/>
      <c r="F147" s="58"/>
      <c r="G147" s="35"/>
    </row>
    <row r="148" spans="1:7" ht="34.5" customHeight="1" thickTop="1" thickBot="1" x14ac:dyDescent="0.3">
      <c r="A148" s="11" t="s">
        <v>36</v>
      </c>
      <c r="B148" s="12" t="s">
        <v>37</v>
      </c>
      <c r="C148" s="13" t="s">
        <v>4</v>
      </c>
      <c r="D148" s="13" t="s">
        <v>5</v>
      </c>
      <c r="E148" s="13" t="s">
        <v>6</v>
      </c>
      <c r="F148" s="14" t="s">
        <v>15</v>
      </c>
      <c r="G148" s="35"/>
    </row>
    <row r="149" spans="1:7" ht="16.5" thickTop="1" thickBot="1" x14ac:dyDescent="0.25">
      <c r="A149" s="60" t="s">
        <v>38</v>
      </c>
      <c r="B149" s="61" t="s">
        <v>39</v>
      </c>
      <c r="C149" s="70">
        <v>6730.78</v>
      </c>
      <c r="D149" s="70">
        <v>6730.78</v>
      </c>
      <c r="E149" s="70">
        <f>C149-D149</f>
        <v>0</v>
      </c>
      <c r="F149" s="62">
        <f>D149/C149*100</f>
        <v>100</v>
      </c>
      <c r="G149" s="35"/>
    </row>
    <row r="150" spans="1:7" ht="16.5" thickTop="1" thickBot="1" x14ac:dyDescent="0.25">
      <c r="A150" s="60" t="s">
        <v>38</v>
      </c>
      <c r="B150" s="61" t="s">
        <v>40</v>
      </c>
      <c r="C150" s="70">
        <v>2040</v>
      </c>
      <c r="D150" s="70">
        <v>20</v>
      </c>
      <c r="E150" s="70">
        <f>C150-D150</f>
        <v>2020</v>
      </c>
      <c r="F150" s="62">
        <f>D150/C150*100</f>
        <v>0.98039215686274506</v>
      </c>
      <c r="G150" s="35"/>
    </row>
    <row r="151" spans="1:7" s="35" customFormat="1" ht="18.75" customHeight="1" thickTop="1" thickBot="1" x14ac:dyDescent="0.3">
      <c r="A151" s="50"/>
      <c r="B151" s="51" t="s">
        <v>13</v>
      </c>
      <c r="C151" s="52">
        <f>SUM(C149:C150)</f>
        <v>8770.7799999999988</v>
      </c>
      <c r="D151" s="52">
        <f>SUM(D149:D150)</f>
        <v>6750.78</v>
      </c>
      <c r="E151" s="71">
        <f>C151-D151</f>
        <v>2019.9999999999991</v>
      </c>
      <c r="F151" s="72">
        <f>D151*100/C151</f>
        <v>76.968981094041823</v>
      </c>
    </row>
    <row r="152" spans="1:7" ht="15.75" customHeight="1" thickTop="1" x14ac:dyDescent="0.2">
      <c r="A152" s="59"/>
      <c r="B152" s="73"/>
      <c r="C152" s="74"/>
      <c r="D152" s="74"/>
      <c r="E152" s="58"/>
      <c r="F152" s="58"/>
      <c r="G152" s="35"/>
    </row>
    <row r="153" spans="1:7" ht="16.5" thickBot="1" x14ac:dyDescent="0.3">
      <c r="A153" s="56">
        <v>11</v>
      </c>
      <c r="B153" s="57" t="s">
        <v>61</v>
      </c>
      <c r="C153" s="74"/>
      <c r="D153" s="74"/>
      <c r="E153" s="58"/>
      <c r="F153" s="58"/>
      <c r="G153" s="35"/>
    </row>
    <row r="154" spans="1:7" ht="32.25" customHeight="1" thickTop="1" thickBot="1" x14ac:dyDescent="0.3">
      <c r="A154" s="11" t="s">
        <v>36</v>
      </c>
      <c r="B154" s="12" t="s">
        <v>37</v>
      </c>
      <c r="C154" s="13" t="s">
        <v>4</v>
      </c>
      <c r="D154" s="13" t="s">
        <v>5</v>
      </c>
      <c r="E154" s="13" t="s">
        <v>6</v>
      </c>
      <c r="F154" s="14" t="s">
        <v>15</v>
      </c>
      <c r="G154" s="35"/>
    </row>
    <row r="155" spans="1:7" ht="16.5" thickTop="1" thickBot="1" x14ac:dyDescent="0.25">
      <c r="A155" s="60" t="s">
        <v>38</v>
      </c>
      <c r="B155" s="61" t="s">
        <v>39</v>
      </c>
      <c r="C155" s="70">
        <v>12054.42</v>
      </c>
      <c r="D155" s="70">
        <v>12054.42</v>
      </c>
      <c r="E155" s="70">
        <f>C155-D155</f>
        <v>0</v>
      </c>
      <c r="F155" s="62">
        <f>D155/C155*100</f>
        <v>100</v>
      </c>
      <c r="G155" s="35"/>
    </row>
    <row r="156" spans="1:7" ht="16.5" thickTop="1" thickBot="1" x14ac:dyDescent="0.25">
      <c r="A156" s="60" t="s">
        <v>38</v>
      </c>
      <c r="B156" s="61" t="s">
        <v>40</v>
      </c>
      <c r="C156" s="70">
        <v>940</v>
      </c>
      <c r="D156" s="70">
        <v>20</v>
      </c>
      <c r="E156" s="70">
        <f>C156-D156</f>
        <v>920</v>
      </c>
      <c r="F156" s="60">
        <v>97.39</v>
      </c>
      <c r="G156" s="35"/>
    </row>
    <row r="157" spans="1:7" s="92" customFormat="1" ht="18" customHeight="1" thickTop="1" thickBot="1" x14ac:dyDescent="0.3">
      <c r="A157" s="90"/>
      <c r="B157" s="91" t="s">
        <v>13</v>
      </c>
      <c r="C157" s="52">
        <f>SUM(C155:C156)</f>
        <v>12994.42</v>
      </c>
      <c r="D157" s="52">
        <f>SUM(D155:D156)</f>
        <v>12074.42</v>
      </c>
      <c r="E157" s="71">
        <f>C157-D157</f>
        <v>920</v>
      </c>
      <c r="F157" s="72">
        <f>D157*100/C157</f>
        <v>92.92003798553533</v>
      </c>
      <c r="G157" s="35"/>
    </row>
    <row r="158" spans="1:7" ht="13.5" thickTop="1" x14ac:dyDescent="0.2">
      <c r="A158" s="59"/>
      <c r="B158" s="73"/>
      <c r="C158" s="74"/>
      <c r="D158" s="74"/>
      <c r="E158" s="58"/>
      <c r="F158" s="58"/>
      <c r="G158" s="35"/>
    </row>
    <row r="159" spans="1:7" ht="16.5" thickBot="1" x14ac:dyDescent="0.3">
      <c r="A159" s="56">
        <v>12</v>
      </c>
      <c r="B159" s="57" t="s">
        <v>62</v>
      </c>
      <c r="C159" s="74"/>
      <c r="D159" s="74"/>
      <c r="E159" s="58"/>
      <c r="F159" s="58"/>
      <c r="G159" s="35"/>
    </row>
    <row r="160" spans="1:7" ht="33" thickTop="1" thickBot="1" x14ac:dyDescent="0.3">
      <c r="A160" s="11" t="s">
        <v>36</v>
      </c>
      <c r="B160" s="12" t="s">
        <v>37</v>
      </c>
      <c r="C160" s="13" t="s">
        <v>4</v>
      </c>
      <c r="D160" s="13" t="s">
        <v>5</v>
      </c>
      <c r="E160" s="13" t="s">
        <v>6</v>
      </c>
      <c r="F160" s="14" t="s">
        <v>15</v>
      </c>
      <c r="G160" s="35"/>
    </row>
    <row r="161" spans="1:7" ht="15" customHeight="1" thickTop="1" thickBot="1" x14ac:dyDescent="0.25">
      <c r="A161" s="60" t="s">
        <v>38</v>
      </c>
      <c r="B161" s="61" t="s">
        <v>39</v>
      </c>
      <c r="C161" s="18">
        <v>5954.51</v>
      </c>
      <c r="D161" s="18">
        <v>5954.51</v>
      </c>
      <c r="E161" s="18">
        <f t="shared" ref="E161:E163" si="23">C161-D161</f>
        <v>0</v>
      </c>
      <c r="F161" s="62">
        <f>D161/C161*100</f>
        <v>100</v>
      </c>
      <c r="G161" s="35"/>
    </row>
    <row r="162" spans="1:7" ht="19.5" customHeight="1" thickTop="1" thickBot="1" x14ac:dyDescent="0.25">
      <c r="A162" s="60" t="s">
        <v>38</v>
      </c>
      <c r="B162" s="61" t="s">
        <v>40</v>
      </c>
      <c r="C162" s="18">
        <v>13740</v>
      </c>
      <c r="D162" s="18">
        <v>1167.54</v>
      </c>
      <c r="E162" s="18">
        <f t="shared" si="23"/>
        <v>12572.46</v>
      </c>
      <c r="F162" s="62">
        <f t="shared" ref="F162:F163" si="24">D162/C162*100</f>
        <v>8.4973799126637548</v>
      </c>
      <c r="G162" s="35"/>
    </row>
    <row r="163" spans="1:7" ht="16.5" thickTop="1" thickBot="1" x14ac:dyDescent="0.25">
      <c r="A163" s="60" t="s">
        <v>38</v>
      </c>
      <c r="B163" s="61" t="s">
        <v>43</v>
      </c>
      <c r="C163" s="18">
        <v>50000</v>
      </c>
      <c r="D163" s="18">
        <v>0</v>
      </c>
      <c r="E163" s="18">
        <f t="shared" si="23"/>
        <v>50000</v>
      </c>
      <c r="F163" s="62">
        <f t="shared" si="24"/>
        <v>0</v>
      </c>
      <c r="G163" s="35"/>
    </row>
    <row r="164" spans="1:7" s="35" customFormat="1" ht="19.5" customHeight="1" thickTop="1" thickBot="1" x14ac:dyDescent="0.3">
      <c r="A164" s="50"/>
      <c r="B164" s="51" t="s">
        <v>13</v>
      </c>
      <c r="C164" s="52">
        <f>SUM(C161:C163)</f>
        <v>69694.510000000009</v>
      </c>
      <c r="D164" s="52">
        <f>SUM(D161:D163)</f>
        <v>7122.05</v>
      </c>
      <c r="E164" s="71">
        <f>C164-D164</f>
        <v>62572.460000000006</v>
      </c>
      <c r="F164" s="72">
        <f>D164*100/C164</f>
        <v>10.218954118480781</v>
      </c>
    </row>
    <row r="165" spans="1:7" s="35" customFormat="1" ht="19.5" customHeight="1" thickTop="1" x14ac:dyDescent="0.25">
      <c r="A165" s="83"/>
      <c r="B165" s="84"/>
      <c r="C165" s="85"/>
      <c r="D165" s="85"/>
      <c r="E165" s="89"/>
      <c r="F165" s="87"/>
    </row>
    <row r="166" spans="1:7" s="35" customFormat="1" ht="19.5" customHeight="1" thickBot="1" x14ac:dyDescent="0.3">
      <c r="A166" s="56">
        <v>10</v>
      </c>
      <c r="B166" s="57" t="s">
        <v>63</v>
      </c>
      <c r="C166" s="74"/>
      <c r="D166" s="74"/>
      <c r="E166" s="58"/>
      <c r="F166" s="58"/>
    </row>
    <row r="167" spans="1:7" s="35" customFormat="1" ht="19.5" customHeight="1" thickTop="1" thickBot="1" x14ac:dyDescent="0.3">
      <c r="A167" s="11" t="s">
        <v>36</v>
      </c>
      <c r="B167" s="12" t="s">
        <v>37</v>
      </c>
      <c r="C167" s="13" t="s">
        <v>4</v>
      </c>
      <c r="D167" s="13" t="s">
        <v>5</v>
      </c>
      <c r="E167" s="13" t="s">
        <v>6</v>
      </c>
      <c r="F167" s="14" t="s">
        <v>15</v>
      </c>
    </row>
    <row r="168" spans="1:7" s="35" customFormat="1" ht="19.5" customHeight="1" thickTop="1" thickBot="1" x14ac:dyDescent="0.25">
      <c r="A168" s="60" t="s">
        <v>38</v>
      </c>
      <c r="B168" s="93" t="s">
        <v>39</v>
      </c>
      <c r="C168" s="18">
        <v>6942.21</v>
      </c>
      <c r="D168" s="18">
        <v>6942.21</v>
      </c>
      <c r="E168" s="18">
        <f>C168-D168</f>
        <v>0</v>
      </c>
      <c r="F168" s="62">
        <f>D168/C168*100</f>
        <v>100</v>
      </c>
    </row>
    <row r="169" spans="1:7" s="35" customFormat="1" ht="19.5" customHeight="1" thickTop="1" thickBot="1" x14ac:dyDescent="0.25">
      <c r="A169" s="60" t="s">
        <v>38</v>
      </c>
      <c r="B169" s="93" t="s">
        <v>40</v>
      </c>
      <c r="C169" s="18">
        <v>1340</v>
      </c>
      <c r="D169" s="18">
        <v>20</v>
      </c>
      <c r="E169" s="18">
        <f>C169-D169</f>
        <v>1320</v>
      </c>
      <c r="F169" s="62">
        <f>D169/C169*100</f>
        <v>1.4925373134328357</v>
      </c>
    </row>
    <row r="170" spans="1:7" s="35" customFormat="1" ht="19.5" customHeight="1" thickTop="1" thickBot="1" x14ac:dyDescent="0.3">
      <c r="A170" s="50"/>
      <c r="B170" s="51" t="s">
        <v>13</v>
      </c>
      <c r="C170" s="52">
        <f>SUM(C168:C169)</f>
        <v>8282.2099999999991</v>
      </c>
      <c r="D170" s="52">
        <f>SUM(D168:D169)</f>
        <v>6962.21</v>
      </c>
      <c r="E170" s="71">
        <f>C170-D170</f>
        <v>1319.9999999999991</v>
      </c>
      <c r="F170" s="72">
        <f>D170*100/C170</f>
        <v>84.062224937546873</v>
      </c>
    </row>
    <row r="171" spans="1:7" ht="19.5" customHeight="1" thickTop="1" x14ac:dyDescent="0.2">
      <c r="A171" s="24"/>
      <c r="B171" s="25"/>
      <c r="C171" s="66"/>
      <c r="D171" s="66"/>
      <c r="E171" s="39"/>
      <c r="F171" s="40"/>
      <c r="G171" s="35"/>
    </row>
    <row r="172" spans="1:7" ht="18.75" customHeight="1" thickBot="1" x14ac:dyDescent="0.3">
      <c r="A172" s="94">
        <v>13</v>
      </c>
      <c r="B172" s="57" t="s">
        <v>64</v>
      </c>
      <c r="C172" s="85"/>
      <c r="D172" s="85"/>
      <c r="E172" s="85"/>
      <c r="F172" s="87"/>
      <c r="G172" s="35"/>
    </row>
    <row r="173" spans="1:7" ht="34.5" customHeight="1" thickTop="1" thickBot="1" x14ac:dyDescent="0.3">
      <c r="A173" s="11" t="s">
        <v>36</v>
      </c>
      <c r="B173" s="12" t="s">
        <v>37</v>
      </c>
      <c r="C173" s="13" t="s">
        <v>4</v>
      </c>
      <c r="D173" s="13" t="s">
        <v>5</v>
      </c>
      <c r="E173" s="13" t="s">
        <v>6</v>
      </c>
      <c r="F173" s="14" t="s">
        <v>15</v>
      </c>
      <c r="G173" s="35"/>
    </row>
    <row r="174" spans="1:7" ht="16.5" customHeight="1" thickTop="1" thickBot="1" x14ac:dyDescent="0.25">
      <c r="A174" s="60" t="s">
        <v>38</v>
      </c>
      <c r="B174" s="61" t="s">
        <v>39</v>
      </c>
      <c r="C174" s="75">
        <v>375108.5</v>
      </c>
      <c r="D174" s="75">
        <v>375108.5</v>
      </c>
      <c r="E174" s="18">
        <f>C174-D174</f>
        <v>0</v>
      </c>
      <c r="F174" s="62">
        <f>D174/C174*100</f>
        <v>100</v>
      </c>
      <c r="G174" s="35"/>
    </row>
    <row r="175" spans="1:7" ht="16.5" customHeight="1" thickTop="1" thickBot="1" x14ac:dyDescent="0.25">
      <c r="A175" s="60" t="s">
        <v>38</v>
      </c>
      <c r="B175" s="61" t="s">
        <v>40</v>
      </c>
      <c r="C175" s="75">
        <v>29050</v>
      </c>
      <c r="D175" s="75">
        <f>4156-1043</f>
        <v>3113</v>
      </c>
      <c r="E175" s="18">
        <f t="shared" ref="E175:E179" si="25">C175-D175</f>
        <v>25937</v>
      </c>
      <c r="F175" s="62">
        <f t="shared" ref="F175:F179" si="26">D175/C175*100</f>
        <v>10.716006884681583</v>
      </c>
      <c r="G175" s="35"/>
    </row>
    <row r="176" spans="1:7" ht="16.5" customHeight="1" thickTop="1" thickBot="1" x14ac:dyDescent="0.25">
      <c r="A176" s="60" t="s">
        <v>38</v>
      </c>
      <c r="B176" s="61" t="s">
        <v>41</v>
      </c>
      <c r="C176" s="75">
        <v>13350</v>
      </c>
      <c r="D176" s="75">
        <f>12617.26-2695.52</f>
        <v>9921.74</v>
      </c>
      <c r="E176" s="18">
        <f t="shared" si="25"/>
        <v>3428.26</v>
      </c>
      <c r="F176" s="62">
        <f t="shared" si="26"/>
        <v>74.320149812734087</v>
      </c>
      <c r="G176" s="35"/>
    </row>
    <row r="177" spans="1:7" ht="16.5" customHeight="1" thickTop="1" thickBot="1" x14ac:dyDescent="0.25">
      <c r="A177" s="60" t="s">
        <v>38</v>
      </c>
      <c r="B177" s="61" t="s">
        <v>43</v>
      </c>
      <c r="C177" s="75">
        <v>19000</v>
      </c>
      <c r="D177" s="75">
        <v>0</v>
      </c>
      <c r="E177" s="18">
        <f t="shared" si="25"/>
        <v>19000</v>
      </c>
      <c r="F177" s="62">
        <f t="shared" si="26"/>
        <v>0</v>
      </c>
      <c r="G177" s="35"/>
    </row>
    <row r="178" spans="1:7" ht="16.5" customHeight="1" thickTop="1" thickBot="1" x14ac:dyDescent="0.25">
      <c r="A178" s="60">
        <v>21</v>
      </c>
      <c r="B178" s="61" t="s">
        <v>40</v>
      </c>
      <c r="C178" s="80">
        <v>1000</v>
      </c>
      <c r="D178" s="80">
        <v>0</v>
      </c>
      <c r="E178" s="18">
        <f t="shared" si="25"/>
        <v>1000</v>
      </c>
      <c r="F178" s="62">
        <f t="shared" si="26"/>
        <v>0</v>
      </c>
      <c r="G178" s="35"/>
    </row>
    <row r="179" spans="1:7" ht="16.5" customHeight="1" thickTop="1" thickBot="1" x14ac:dyDescent="0.25">
      <c r="A179" s="60">
        <v>21</v>
      </c>
      <c r="B179" s="61" t="s">
        <v>41</v>
      </c>
      <c r="C179" s="80">
        <v>2877.5</v>
      </c>
      <c r="D179" s="80">
        <v>2877.5</v>
      </c>
      <c r="E179" s="18">
        <f t="shared" si="25"/>
        <v>0</v>
      </c>
      <c r="F179" s="62">
        <f t="shared" si="26"/>
        <v>100</v>
      </c>
      <c r="G179" s="35"/>
    </row>
    <row r="180" spans="1:7" s="35" customFormat="1" ht="19.5" customHeight="1" thickTop="1" thickBot="1" x14ac:dyDescent="0.3">
      <c r="A180" s="95"/>
      <c r="B180" s="96" t="s">
        <v>13</v>
      </c>
      <c r="C180" s="52">
        <f>SUM(C174:C179)</f>
        <v>440386</v>
      </c>
      <c r="D180" s="52">
        <f>SUM(D174:D179)</f>
        <v>391020.74</v>
      </c>
      <c r="E180" s="71">
        <f>C180-D180</f>
        <v>49365.260000000009</v>
      </c>
      <c r="F180" s="52">
        <f>D180/C180*100</f>
        <v>88.790456554023052</v>
      </c>
    </row>
    <row r="181" spans="1:7" ht="13.5" customHeight="1" thickTop="1" x14ac:dyDescent="0.2">
      <c r="A181" s="97"/>
      <c r="B181" s="98"/>
      <c r="C181" s="99"/>
      <c r="D181" s="99"/>
      <c r="E181" s="100"/>
      <c r="F181" s="101"/>
      <c r="G181" s="35"/>
    </row>
    <row r="182" spans="1:7" ht="15" customHeight="1" x14ac:dyDescent="0.2">
      <c r="A182" s="97"/>
      <c r="B182" s="98"/>
      <c r="C182" s="99"/>
      <c r="D182" s="99"/>
      <c r="E182" s="100"/>
      <c r="F182" s="101"/>
      <c r="G182" s="35"/>
    </row>
    <row r="183" spans="1:7" ht="15" customHeight="1" thickBot="1" x14ac:dyDescent="0.3">
      <c r="A183" s="102">
        <v>15</v>
      </c>
      <c r="B183" s="103" t="s">
        <v>65</v>
      </c>
      <c r="C183" s="104"/>
      <c r="D183" s="104"/>
      <c r="E183" s="104"/>
      <c r="F183" s="105"/>
      <c r="G183" s="35"/>
    </row>
    <row r="184" spans="1:7" ht="18" customHeight="1" thickTop="1" thickBot="1" x14ac:dyDescent="0.3">
      <c r="A184" s="11" t="s">
        <v>36</v>
      </c>
      <c r="B184" s="12" t="s">
        <v>37</v>
      </c>
      <c r="C184" s="13" t="s">
        <v>4</v>
      </c>
      <c r="D184" s="13" t="s">
        <v>5</v>
      </c>
      <c r="E184" s="13" t="s">
        <v>6</v>
      </c>
      <c r="F184" s="14" t="s">
        <v>15</v>
      </c>
      <c r="G184" s="35"/>
    </row>
    <row r="185" spans="1:7" ht="15" customHeight="1" thickTop="1" thickBot="1" x14ac:dyDescent="0.25">
      <c r="A185" s="60" t="s">
        <v>38</v>
      </c>
      <c r="B185" s="93" t="s">
        <v>39</v>
      </c>
      <c r="C185" s="75">
        <v>14786.87</v>
      </c>
      <c r="D185" s="75">
        <v>14786.87</v>
      </c>
      <c r="E185" s="18">
        <f>C185-D185</f>
        <v>0</v>
      </c>
      <c r="F185" s="62">
        <f>D185/C185*100</f>
        <v>100</v>
      </c>
      <c r="G185" s="35"/>
    </row>
    <row r="186" spans="1:7" ht="15" customHeight="1" thickTop="1" thickBot="1" x14ac:dyDescent="0.25">
      <c r="A186" s="60" t="s">
        <v>38</v>
      </c>
      <c r="B186" s="93" t="s">
        <v>40</v>
      </c>
      <c r="C186" s="75">
        <v>4590</v>
      </c>
      <c r="D186" s="75">
        <v>0</v>
      </c>
      <c r="E186" s="18">
        <f t="shared" ref="E186:E188" si="27">C186-D186</f>
        <v>4590</v>
      </c>
      <c r="F186" s="62">
        <f t="shared" ref="F186:F188" si="28">D186/C186*100</f>
        <v>0</v>
      </c>
      <c r="G186" s="35"/>
    </row>
    <row r="187" spans="1:7" ht="15" customHeight="1" thickTop="1" thickBot="1" x14ac:dyDescent="0.25">
      <c r="A187" s="60" t="s">
        <v>38</v>
      </c>
      <c r="B187" s="93" t="s">
        <v>41</v>
      </c>
      <c r="C187" s="75">
        <v>1050</v>
      </c>
      <c r="D187" s="75">
        <v>196.94</v>
      </c>
      <c r="E187" s="18">
        <f t="shared" si="27"/>
        <v>853.06</v>
      </c>
      <c r="F187" s="62">
        <f t="shared" si="28"/>
        <v>18.756190476190476</v>
      </c>
      <c r="G187" s="35"/>
    </row>
    <row r="188" spans="1:7" ht="15" customHeight="1" thickTop="1" thickBot="1" x14ac:dyDescent="0.25">
      <c r="A188" s="106">
        <v>21</v>
      </c>
      <c r="B188" s="93" t="s">
        <v>45</v>
      </c>
      <c r="C188" s="107">
        <v>8000</v>
      </c>
      <c r="D188" s="107">
        <f>4550-1200</f>
        <v>3350</v>
      </c>
      <c r="E188" s="18">
        <f t="shared" si="27"/>
        <v>4650</v>
      </c>
      <c r="F188" s="62">
        <f t="shared" si="28"/>
        <v>41.875</v>
      </c>
      <c r="G188" s="35"/>
    </row>
    <row r="189" spans="1:7" ht="18.75" customHeight="1" thickTop="1" thickBot="1" x14ac:dyDescent="0.3">
      <c r="A189" s="95"/>
      <c r="B189" s="96" t="s">
        <v>13</v>
      </c>
      <c r="C189" s="52">
        <f>SUM(C184:C188)</f>
        <v>28426.870000000003</v>
      </c>
      <c r="D189" s="52">
        <f>SUM(D185:D188)</f>
        <v>18333.810000000001</v>
      </c>
      <c r="E189" s="71">
        <f>C189-D189</f>
        <v>10093.060000000001</v>
      </c>
      <c r="F189" s="72">
        <f>D189*100/C189</f>
        <v>64.494648900846272</v>
      </c>
      <c r="G189" s="35"/>
    </row>
    <row r="190" spans="1:7" ht="15" customHeight="1" thickTop="1" x14ac:dyDescent="0.25">
      <c r="A190" s="108"/>
      <c r="B190" s="109"/>
      <c r="C190" s="110"/>
      <c r="D190" s="110"/>
      <c r="E190" s="111"/>
      <c r="F190" s="112"/>
      <c r="G190" s="35"/>
    </row>
    <row r="191" spans="1:7" ht="15" customHeight="1" thickBot="1" x14ac:dyDescent="0.3">
      <c r="A191" s="102">
        <v>15</v>
      </c>
      <c r="B191" s="103" t="s">
        <v>66</v>
      </c>
      <c r="C191" s="104"/>
      <c r="D191" s="104"/>
      <c r="E191" s="104"/>
      <c r="F191" s="105"/>
      <c r="G191" s="35"/>
    </row>
    <row r="192" spans="1:7" ht="20.25" customHeight="1" thickTop="1" thickBot="1" x14ac:dyDescent="0.3">
      <c r="A192" s="11" t="s">
        <v>36</v>
      </c>
      <c r="B192" s="12" t="s">
        <v>37</v>
      </c>
      <c r="C192" s="13" t="s">
        <v>4</v>
      </c>
      <c r="D192" s="13" t="s">
        <v>5</v>
      </c>
      <c r="E192" s="13" t="s">
        <v>6</v>
      </c>
      <c r="F192" s="14" t="s">
        <v>15</v>
      </c>
      <c r="G192" s="35"/>
    </row>
    <row r="193" spans="1:8" ht="15" customHeight="1" thickTop="1" thickBot="1" x14ac:dyDescent="0.25">
      <c r="A193" s="60" t="s">
        <v>38</v>
      </c>
      <c r="B193" s="61" t="s">
        <v>39</v>
      </c>
      <c r="C193" s="18">
        <v>12976.2</v>
      </c>
      <c r="D193" s="18">
        <v>12976.2</v>
      </c>
      <c r="E193" s="18">
        <f t="shared" ref="E193:E195" si="29">C193-D193</f>
        <v>0</v>
      </c>
      <c r="F193" s="62">
        <f>D193/C193*100</f>
        <v>100</v>
      </c>
      <c r="G193" s="35"/>
    </row>
    <row r="194" spans="1:8" ht="15" customHeight="1" thickTop="1" thickBot="1" x14ac:dyDescent="0.25">
      <c r="A194" s="60" t="s">
        <v>38</v>
      </c>
      <c r="B194" s="61" t="s">
        <v>40</v>
      </c>
      <c r="C194" s="18">
        <v>62840</v>
      </c>
      <c r="D194" s="18">
        <v>395</v>
      </c>
      <c r="E194" s="18">
        <f t="shared" si="29"/>
        <v>62445</v>
      </c>
      <c r="F194" s="62">
        <f t="shared" ref="F194:F195" si="30">D194/C194*100</f>
        <v>0.62858052196053471</v>
      </c>
      <c r="G194" s="35"/>
    </row>
    <row r="195" spans="1:8" ht="15" customHeight="1" thickTop="1" thickBot="1" x14ac:dyDescent="0.25">
      <c r="A195" s="60" t="s">
        <v>38</v>
      </c>
      <c r="B195" s="61" t="s">
        <v>41</v>
      </c>
      <c r="C195" s="18">
        <v>3550</v>
      </c>
      <c r="D195" s="18">
        <v>1018.69</v>
      </c>
      <c r="E195" s="18">
        <f t="shared" si="29"/>
        <v>2531.31</v>
      </c>
      <c r="F195" s="62">
        <f t="shared" si="30"/>
        <v>28.695492957746481</v>
      </c>
      <c r="G195" s="35"/>
    </row>
    <row r="196" spans="1:8" ht="15" customHeight="1" thickTop="1" thickBot="1" x14ac:dyDescent="0.3">
      <c r="A196" s="95"/>
      <c r="B196" s="96" t="s">
        <v>13</v>
      </c>
      <c r="C196" s="52">
        <f>SUM(C192:C195)</f>
        <v>79366.2</v>
      </c>
      <c r="D196" s="52">
        <f>SUM(D193:D195)</f>
        <v>14389.890000000001</v>
      </c>
      <c r="E196" s="71">
        <f>C196-D196</f>
        <v>64976.31</v>
      </c>
      <c r="F196" s="72">
        <f>D196*100/C196</f>
        <v>18.131005390203892</v>
      </c>
      <c r="G196" s="35"/>
    </row>
    <row r="197" spans="1:8" ht="16.5" customHeight="1" thickTop="1" x14ac:dyDescent="0.2">
      <c r="A197" s="97"/>
      <c r="B197" s="98"/>
      <c r="C197" s="99"/>
      <c r="D197" s="99"/>
      <c r="E197" s="100"/>
      <c r="F197" s="101"/>
      <c r="G197" s="35"/>
    </row>
    <row r="198" spans="1:8" ht="16.5" thickBot="1" x14ac:dyDescent="0.3">
      <c r="A198" s="56">
        <v>14</v>
      </c>
      <c r="B198" s="57" t="s">
        <v>67</v>
      </c>
      <c r="C198" s="74"/>
      <c r="D198" s="74"/>
      <c r="E198" s="58"/>
      <c r="F198" s="58"/>
      <c r="G198" s="35"/>
    </row>
    <row r="199" spans="1:8" ht="33" thickTop="1" thickBot="1" x14ac:dyDescent="0.3">
      <c r="A199" s="11" t="s">
        <v>36</v>
      </c>
      <c r="B199" s="12" t="s">
        <v>37</v>
      </c>
      <c r="C199" s="13" t="s">
        <v>4</v>
      </c>
      <c r="D199" s="13" t="s">
        <v>5</v>
      </c>
      <c r="E199" s="13" t="s">
        <v>6</v>
      </c>
      <c r="F199" s="14" t="s">
        <v>15</v>
      </c>
      <c r="G199" s="35"/>
      <c r="H199" s="2"/>
    </row>
    <row r="200" spans="1:8" ht="16.5" thickTop="1" thickBot="1" x14ac:dyDescent="0.25">
      <c r="A200" s="60" t="s">
        <v>38</v>
      </c>
      <c r="B200" s="61" t="s">
        <v>39</v>
      </c>
      <c r="C200" s="18">
        <v>20699.13</v>
      </c>
      <c r="D200" s="18">
        <v>20699.13</v>
      </c>
      <c r="E200" s="18">
        <f>C200-D200</f>
        <v>0</v>
      </c>
      <c r="F200" s="62">
        <f>D200/C200*100</f>
        <v>100</v>
      </c>
      <c r="G200" s="35"/>
    </row>
    <row r="201" spans="1:8" ht="16.5" thickTop="1" thickBot="1" x14ac:dyDescent="0.25">
      <c r="A201" s="60" t="s">
        <v>38</v>
      </c>
      <c r="B201" s="61" t="s">
        <v>40</v>
      </c>
      <c r="C201" s="18">
        <v>6240</v>
      </c>
      <c r="D201" s="18">
        <f>1595.16-95</f>
        <v>1500.16</v>
      </c>
      <c r="E201" s="18">
        <f t="shared" ref="E201:E205" si="31">C201-D201</f>
        <v>4739.84</v>
      </c>
      <c r="F201" s="62">
        <f t="shared" ref="F201:F205" si="32">D201/C201*100</f>
        <v>24.041025641025644</v>
      </c>
      <c r="G201" s="35"/>
    </row>
    <row r="202" spans="1:8" ht="16.5" thickTop="1" thickBot="1" x14ac:dyDescent="0.25">
      <c r="A202" s="60" t="s">
        <v>38</v>
      </c>
      <c r="B202" s="61" t="s">
        <v>41</v>
      </c>
      <c r="C202" s="18">
        <v>2360</v>
      </c>
      <c r="D202" s="18">
        <v>2200</v>
      </c>
      <c r="E202" s="18">
        <f t="shared" si="31"/>
        <v>160</v>
      </c>
      <c r="F202" s="62">
        <f t="shared" si="32"/>
        <v>93.220338983050837</v>
      </c>
      <c r="G202" s="35"/>
    </row>
    <row r="203" spans="1:8" ht="16.5" thickTop="1" thickBot="1" x14ac:dyDescent="0.25">
      <c r="A203" s="60" t="s">
        <v>38</v>
      </c>
      <c r="B203" s="61" t="s">
        <v>43</v>
      </c>
      <c r="C203" s="18">
        <v>320000</v>
      </c>
      <c r="D203" s="18">
        <v>0</v>
      </c>
      <c r="E203" s="18">
        <f t="shared" si="31"/>
        <v>320000</v>
      </c>
      <c r="F203" s="62">
        <f t="shared" si="32"/>
        <v>0</v>
      </c>
      <c r="G203" s="35"/>
    </row>
    <row r="204" spans="1:8" ht="16.5" thickTop="1" thickBot="1" x14ac:dyDescent="0.25">
      <c r="A204" s="60">
        <v>21</v>
      </c>
      <c r="B204" s="61" t="s">
        <v>45</v>
      </c>
      <c r="C204" s="70">
        <v>5000</v>
      </c>
      <c r="D204" s="70">
        <v>4120</v>
      </c>
      <c r="E204" s="18">
        <f t="shared" si="31"/>
        <v>880</v>
      </c>
      <c r="F204" s="62">
        <f t="shared" si="32"/>
        <v>82.399999999999991</v>
      </c>
      <c r="G204" s="35"/>
    </row>
    <row r="205" spans="1:8" ht="16.5" thickTop="1" thickBot="1" x14ac:dyDescent="0.25">
      <c r="A205" s="60">
        <v>31</v>
      </c>
      <c r="B205" s="61" t="s">
        <v>40</v>
      </c>
      <c r="C205" s="70">
        <v>2.35</v>
      </c>
      <c r="D205" s="70">
        <v>0</v>
      </c>
      <c r="E205" s="18">
        <f t="shared" si="31"/>
        <v>2.35</v>
      </c>
      <c r="F205" s="62">
        <f t="shared" si="32"/>
        <v>0</v>
      </c>
      <c r="G205" s="35"/>
    </row>
    <row r="206" spans="1:8" s="35" customFormat="1" ht="20.25" customHeight="1" thickTop="1" thickBot="1" x14ac:dyDescent="0.3">
      <c r="A206" s="95"/>
      <c r="B206" s="96" t="s">
        <v>13</v>
      </c>
      <c r="C206" s="52">
        <f>SUM(C200:C205)</f>
        <v>354301.48</v>
      </c>
      <c r="D206" s="52">
        <f>SUM(D200:D205)</f>
        <v>28519.29</v>
      </c>
      <c r="E206" s="71">
        <f>C206-D206</f>
        <v>325782.19</v>
      </c>
      <c r="F206" s="72">
        <f>D206*100/C206</f>
        <v>8.0494413966320444</v>
      </c>
    </row>
    <row r="207" spans="1:8" ht="14.25" customHeight="1" thickTop="1" x14ac:dyDescent="0.2">
      <c r="A207" s="113"/>
      <c r="B207" s="114"/>
      <c r="C207" s="66"/>
      <c r="D207" s="66"/>
      <c r="E207" s="66"/>
      <c r="F207" s="115"/>
      <c r="G207" s="35"/>
    </row>
    <row r="208" spans="1:8" ht="14.25" customHeight="1" thickBot="1" x14ac:dyDescent="0.3">
      <c r="A208" s="56">
        <v>10</v>
      </c>
      <c r="B208" s="57" t="s">
        <v>68</v>
      </c>
      <c r="C208" s="74"/>
      <c r="D208" s="74"/>
      <c r="E208" s="58"/>
      <c r="F208" s="58"/>
      <c r="G208" s="35"/>
    </row>
    <row r="209" spans="1:7" ht="17.25" customHeight="1" thickTop="1" thickBot="1" x14ac:dyDescent="0.3">
      <c r="A209" s="11" t="s">
        <v>36</v>
      </c>
      <c r="B209" s="12" t="s">
        <v>37</v>
      </c>
      <c r="C209" s="13" t="s">
        <v>4</v>
      </c>
      <c r="D209" s="13" t="s">
        <v>5</v>
      </c>
      <c r="E209" s="13" t="s">
        <v>6</v>
      </c>
      <c r="F209" s="14" t="s">
        <v>15</v>
      </c>
      <c r="G209" s="35"/>
    </row>
    <row r="210" spans="1:7" ht="14.25" customHeight="1" thickTop="1" thickBot="1" x14ac:dyDescent="0.25">
      <c r="A210" s="60" t="s">
        <v>38</v>
      </c>
      <c r="B210" s="93" t="s">
        <v>39</v>
      </c>
      <c r="C210" s="18">
        <v>10187.82</v>
      </c>
      <c r="D210" s="18">
        <v>10187.82</v>
      </c>
      <c r="E210" s="18">
        <f>C210-D210</f>
        <v>0</v>
      </c>
      <c r="F210" s="62">
        <f>D210/C210*100</f>
        <v>100</v>
      </c>
      <c r="G210" s="35"/>
    </row>
    <row r="211" spans="1:7" ht="14.25" customHeight="1" thickTop="1" thickBot="1" x14ac:dyDescent="0.25">
      <c r="A211" s="60" t="s">
        <v>38</v>
      </c>
      <c r="B211" s="93" t="s">
        <v>40</v>
      </c>
      <c r="C211" s="18">
        <v>2080</v>
      </c>
      <c r="D211" s="18">
        <v>625.26</v>
      </c>
      <c r="E211" s="18">
        <f>C211-D211</f>
        <v>1454.74</v>
      </c>
      <c r="F211" s="62">
        <f>D211/C211*100</f>
        <v>30.060576923076919</v>
      </c>
      <c r="G211" s="35"/>
    </row>
    <row r="212" spans="1:7" ht="17.25" customHeight="1" thickTop="1" thickBot="1" x14ac:dyDescent="0.3">
      <c r="A212" s="50"/>
      <c r="B212" s="51" t="s">
        <v>13</v>
      </c>
      <c r="C212" s="52">
        <f>SUM(C210:C211)</f>
        <v>12267.82</v>
      </c>
      <c r="D212" s="52">
        <f>SUM(D210:D211)</f>
        <v>10813.08</v>
      </c>
      <c r="E212" s="71">
        <f>C212-D212</f>
        <v>1454.7399999999998</v>
      </c>
      <c r="F212" s="72">
        <f>D212*100/C212</f>
        <v>88.141821448309486</v>
      </c>
      <c r="G212" s="35"/>
    </row>
    <row r="213" spans="1:7" ht="14.25" customHeight="1" thickTop="1" x14ac:dyDescent="0.2">
      <c r="G213" s="35"/>
    </row>
    <row r="214" spans="1:7" ht="14.25" customHeight="1" thickBot="1" x14ac:dyDescent="0.3">
      <c r="A214" s="94">
        <v>13</v>
      </c>
      <c r="B214" s="57" t="s">
        <v>69</v>
      </c>
      <c r="C214" s="85"/>
      <c r="D214" s="85"/>
      <c r="E214" s="85"/>
      <c r="F214" s="87"/>
      <c r="G214" s="35"/>
    </row>
    <row r="215" spans="1:7" ht="15.75" customHeight="1" thickTop="1" thickBot="1" x14ac:dyDescent="0.3">
      <c r="A215" s="11" t="s">
        <v>36</v>
      </c>
      <c r="B215" s="12" t="s">
        <v>37</v>
      </c>
      <c r="C215" s="13" t="s">
        <v>4</v>
      </c>
      <c r="D215" s="13" t="s">
        <v>5</v>
      </c>
      <c r="E215" s="13" t="s">
        <v>6</v>
      </c>
      <c r="F215" s="14" t="s">
        <v>15</v>
      </c>
      <c r="G215" s="35"/>
    </row>
    <row r="216" spans="1:7" ht="14.25" customHeight="1" thickTop="1" thickBot="1" x14ac:dyDescent="0.25">
      <c r="A216" s="60" t="s">
        <v>38</v>
      </c>
      <c r="B216" s="93" t="s">
        <v>39</v>
      </c>
      <c r="C216" s="18">
        <v>26499.4</v>
      </c>
      <c r="D216" s="18">
        <v>26499.4</v>
      </c>
      <c r="E216" s="18">
        <f>C216-D216</f>
        <v>0</v>
      </c>
      <c r="F216" s="62">
        <f>D216/C216*100</f>
        <v>100</v>
      </c>
      <c r="G216" s="35"/>
    </row>
    <row r="217" spans="1:7" ht="14.25" customHeight="1" thickTop="1" thickBot="1" x14ac:dyDescent="0.25">
      <c r="A217" s="60" t="s">
        <v>38</v>
      </c>
      <c r="B217" s="93" t="s">
        <v>40</v>
      </c>
      <c r="C217" s="18">
        <v>6080</v>
      </c>
      <c r="D217" s="18">
        <v>156</v>
      </c>
      <c r="E217" s="18">
        <f t="shared" ref="E217:E220" si="33">C217-D217</f>
        <v>5924</v>
      </c>
      <c r="F217" s="62">
        <f t="shared" ref="F217:F220" si="34">D217/C217*100</f>
        <v>2.5657894736842106</v>
      </c>
      <c r="G217" s="35"/>
    </row>
    <row r="218" spans="1:7" ht="14.25" customHeight="1" thickTop="1" thickBot="1" x14ac:dyDescent="0.25">
      <c r="A218" s="60" t="s">
        <v>38</v>
      </c>
      <c r="B218" s="93" t="s">
        <v>41</v>
      </c>
      <c r="C218" s="18">
        <v>2000</v>
      </c>
      <c r="D218" s="18">
        <v>1147.1600000000001</v>
      </c>
      <c r="E218" s="18">
        <f t="shared" si="33"/>
        <v>852.83999999999992</v>
      </c>
      <c r="F218" s="62">
        <f t="shared" si="34"/>
        <v>57.358000000000011</v>
      </c>
      <c r="G218" s="35"/>
    </row>
    <row r="219" spans="1:7" ht="14.25" customHeight="1" thickTop="1" thickBot="1" x14ac:dyDescent="0.25">
      <c r="A219" s="106">
        <v>21</v>
      </c>
      <c r="B219" s="93" t="s">
        <v>40</v>
      </c>
      <c r="C219" s="116">
        <v>3277</v>
      </c>
      <c r="D219" s="116">
        <v>0</v>
      </c>
      <c r="E219" s="18">
        <f t="shared" si="33"/>
        <v>3277</v>
      </c>
      <c r="F219" s="62">
        <f t="shared" si="34"/>
        <v>0</v>
      </c>
      <c r="G219" s="35"/>
    </row>
    <row r="220" spans="1:7" ht="14.25" customHeight="1" thickTop="1" thickBot="1" x14ac:dyDescent="0.25">
      <c r="A220" s="106">
        <v>21</v>
      </c>
      <c r="B220" s="93" t="s">
        <v>41</v>
      </c>
      <c r="C220" s="116">
        <v>1259.5</v>
      </c>
      <c r="D220" s="116">
        <v>500</v>
      </c>
      <c r="E220" s="18">
        <f t="shared" si="33"/>
        <v>759.5</v>
      </c>
      <c r="F220" s="62">
        <f t="shared" si="34"/>
        <v>39.698292973402147</v>
      </c>
      <c r="G220" s="35"/>
    </row>
    <row r="221" spans="1:7" ht="15.75" customHeight="1" thickTop="1" thickBot="1" x14ac:dyDescent="0.3">
      <c r="A221" s="95"/>
      <c r="B221" s="96" t="s">
        <v>13</v>
      </c>
      <c r="C221" s="52">
        <f>SUM(C216:C220)</f>
        <v>39115.9</v>
      </c>
      <c r="D221" s="52">
        <f>SUM(D216:D220)</f>
        <v>28302.560000000001</v>
      </c>
      <c r="E221" s="71">
        <f>C221-D221</f>
        <v>10813.34</v>
      </c>
      <c r="F221" s="52">
        <f>D221/C221*100</f>
        <v>72.355640545149157</v>
      </c>
      <c r="G221" s="35"/>
    </row>
    <row r="222" spans="1:7" ht="14.25" customHeight="1" thickTop="1" x14ac:dyDescent="0.2">
      <c r="G222" s="35"/>
    </row>
    <row r="223" spans="1:7" ht="14.25" customHeight="1" thickBot="1" x14ac:dyDescent="0.3">
      <c r="A223" s="94">
        <v>13</v>
      </c>
      <c r="B223" s="57" t="s">
        <v>70</v>
      </c>
      <c r="C223" s="85"/>
      <c r="D223" s="85"/>
      <c r="E223" s="85"/>
      <c r="F223" s="87"/>
      <c r="G223" s="35"/>
    </row>
    <row r="224" spans="1:7" ht="17.25" customHeight="1" thickTop="1" thickBot="1" x14ac:dyDescent="0.3">
      <c r="A224" s="11" t="s">
        <v>36</v>
      </c>
      <c r="B224" s="12" t="s">
        <v>37</v>
      </c>
      <c r="C224" s="13" t="s">
        <v>4</v>
      </c>
      <c r="D224" s="13" t="s">
        <v>5</v>
      </c>
      <c r="E224" s="13" t="s">
        <v>6</v>
      </c>
      <c r="F224" s="14" t="s">
        <v>15</v>
      </c>
      <c r="G224" s="35"/>
    </row>
    <row r="225" spans="1:8" ht="14.25" customHeight="1" thickTop="1" thickBot="1" x14ac:dyDescent="0.25">
      <c r="A225" s="60" t="s">
        <v>38</v>
      </c>
      <c r="B225" s="93" t="s">
        <v>39</v>
      </c>
      <c r="C225" s="18">
        <v>1137208.8500000001</v>
      </c>
      <c r="D225" s="18">
        <v>1137208.8500000001</v>
      </c>
      <c r="E225" s="18">
        <f>C225-D225</f>
        <v>0</v>
      </c>
      <c r="F225" s="62">
        <f>D225/C225*100</f>
        <v>100</v>
      </c>
      <c r="G225" s="35"/>
    </row>
    <row r="226" spans="1:8" ht="14.25" customHeight="1" thickTop="1" thickBot="1" x14ac:dyDescent="0.25">
      <c r="A226" s="60" t="s">
        <v>38</v>
      </c>
      <c r="B226" s="93" t="s">
        <v>40</v>
      </c>
      <c r="C226" s="18">
        <v>44601.94</v>
      </c>
      <c r="D226" s="18">
        <f>24060.69-5183.94</f>
        <v>18876.75</v>
      </c>
      <c r="E226" s="18">
        <f t="shared" ref="E226:E231" si="35">C226-D226</f>
        <v>25725.190000000002</v>
      </c>
      <c r="F226" s="62">
        <f t="shared" ref="F226:F231" si="36">D226/C226*100</f>
        <v>42.322710626488444</v>
      </c>
      <c r="G226" s="35"/>
    </row>
    <row r="227" spans="1:8" ht="14.25" customHeight="1" thickTop="1" thickBot="1" x14ac:dyDescent="0.25">
      <c r="A227" s="60" t="s">
        <v>38</v>
      </c>
      <c r="B227" s="93" t="s">
        <v>41</v>
      </c>
      <c r="C227" s="18">
        <v>13240</v>
      </c>
      <c r="D227" s="18">
        <v>7754.69</v>
      </c>
      <c r="E227" s="18">
        <f t="shared" si="35"/>
        <v>5485.31</v>
      </c>
      <c r="F227" s="62">
        <f t="shared" si="36"/>
        <v>58.570166163141991</v>
      </c>
      <c r="G227" s="35"/>
    </row>
    <row r="228" spans="1:8" ht="14.25" customHeight="1" thickTop="1" thickBot="1" x14ac:dyDescent="0.25">
      <c r="A228" s="106" t="s">
        <v>38</v>
      </c>
      <c r="B228" s="93" t="s">
        <v>71</v>
      </c>
      <c r="C228" s="117">
        <v>169139</v>
      </c>
      <c r="D228" s="117">
        <v>0</v>
      </c>
      <c r="E228" s="18">
        <f t="shared" si="35"/>
        <v>169139</v>
      </c>
      <c r="F228" s="62">
        <f t="shared" si="36"/>
        <v>0</v>
      </c>
      <c r="G228" s="35"/>
    </row>
    <row r="229" spans="1:8" ht="14.25" customHeight="1" thickTop="1" thickBot="1" x14ac:dyDescent="0.25">
      <c r="A229" s="106">
        <v>21</v>
      </c>
      <c r="B229" s="93" t="s">
        <v>43</v>
      </c>
      <c r="C229" s="116">
        <v>45000</v>
      </c>
      <c r="D229" s="116">
        <v>0</v>
      </c>
      <c r="E229" s="18">
        <f t="shared" si="35"/>
        <v>45000</v>
      </c>
      <c r="F229" s="62">
        <f t="shared" si="36"/>
        <v>0</v>
      </c>
      <c r="G229" s="35"/>
    </row>
    <row r="230" spans="1:8" ht="14.25" customHeight="1" thickTop="1" thickBot="1" x14ac:dyDescent="0.25">
      <c r="A230" s="106">
        <v>61</v>
      </c>
      <c r="B230" s="93" t="s">
        <v>72</v>
      </c>
      <c r="C230" s="116">
        <v>58683</v>
      </c>
      <c r="D230" s="116">
        <v>0</v>
      </c>
      <c r="E230" s="18">
        <f t="shared" si="35"/>
        <v>58683</v>
      </c>
      <c r="F230" s="62">
        <f t="shared" si="36"/>
        <v>0</v>
      </c>
      <c r="G230" s="35"/>
    </row>
    <row r="231" spans="1:8" ht="14.25" customHeight="1" thickTop="1" thickBot="1" x14ac:dyDescent="0.25">
      <c r="A231" s="106">
        <v>93</v>
      </c>
      <c r="B231" s="93" t="s">
        <v>73</v>
      </c>
      <c r="C231" s="116">
        <v>2</v>
      </c>
      <c r="D231" s="116">
        <v>0</v>
      </c>
      <c r="E231" s="18">
        <f t="shared" si="35"/>
        <v>2</v>
      </c>
      <c r="F231" s="62">
        <f t="shared" si="36"/>
        <v>0</v>
      </c>
      <c r="G231" s="35"/>
    </row>
    <row r="232" spans="1:8" ht="18" customHeight="1" thickTop="1" thickBot="1" x14ac:dyDescent="0.3">
      <c r="A232" s="95"/>
      <c r="B232" s="96" t="s">
        <v>13</v>
      </c>
      <c r="C232" s="52">
        <f>SUM(C225:C231)</f>
        <v>1467874.79</v>
      </c>
      <c r="D232" s="52">
        <f>SUM(D225:D231)</f>
        <v>1163840.29</v>
      </c>
      <c r="E232" s="71">
        <f>C232-D232</f>
        <v>304034.5</v>
      </c>
      <c r="F232" s="52">
        <f>D232/C232*100</f>
        <v>79.287436362334418</v>
      </c>
      <c r="G232" s="35"/>
    </row>
    <row r="233" spans="1:8" ht="14.25" customHeight="1" thickTop="1" x14ac:dyDescent="0.2">
      <c r="G233" s="35"/>
    </row>
    <row r="234" spans="1:8" ht="15.75" customHeight="1" thickBot="1" x14ac:dyDescent="0.3">
      <c r="A234" s="94">
        <v>13</v>
      </c>
      <c r="B234" s="57" t="s">
        <v>74</v>
      </c>
      <c r="C234" s="85"/>
      <c r="D234" s="85"/>
      <c r="E234" s="85"/>
      <c r="F234" s="87"/>
      <c r="G234" s="35"/>
    </row>
    <row r="235" spans="1:8" ht="17.25" customHeight="1" thickTop="1" thickBot="1" x14ac:dyDescent="0.3">
      <c r="A235" s="11" t="s">
        <v>36</v>
      </c>
      <c r="B235" s="12" t="s">
        <v>37</v>
      </c>
      <c r="C235" s="13" t="s">
        <v>4</v>
      </c>
      <c r="D235" s="13" t="s">
        <v>5</v>
      </c>
      <c r="E235" s="13" t="s">
        <v>6</v>
      </c>
      <c r="F235" s="14" t="s">
        <v>15</v>
      </c>
      <c r="G235" s="35"/>
    </row>
    <row r="236" spans="1:8" ht="14.25" customHeight="1" thickTop="1" thickBot="1" x14ac:dyDescent="0.25">
      <c r="A236" s="60" t="s">
        <v>38</v>
      </c>
      <c r="B236" s="93" t="s">
        <v>39</v>
      </c>
      <c r="C236" s="18">
        <v>308513.33</v>
      </c>
      <c r="D236" s="18">
        <v>308513.33</v>
      </c>
      <c r="E236" s="18">
        <f>C236-D236</f>
        <v>0</v>
      </c>
      <c r="F236" s="62">
        <f t="shared" ref="F236:F239" si="37">D236/C236*100</f>
        <v>100</v>
      </c>
      <c r="G236" s="35"/>
    </row>
    <row r="237" spans="1:8" ht="14.25" customHeight="1" thickTop="1" thickBot="1" x14ac:dyDescent="0.25">
      <c r="A237" s="60" t="s">
        <v>38</v>
      </c>
      <c r="B237" s="93" t="s">
        <v>40</v>
      </c>
      <c r="C237" s="18">
        <f>5076+96</f>
        <v>5172</v>
      </c>
      <c r="D237" s="18">
        <v>109.8</v>
      </c>
      <c r="E237" s="18">
        <f t="shared" ref="E237:E239" si="38">C237-D237</f>
        <v>5062.2</v>
      </c>
      <c r="F237" s="62">
        <f t="shared" si="37"/>
        <v>2.1229698375870067</v>
      </c>
      <c r="G237" s="35"/>
    </row>
    <row r="238" spans="1:8" ht="14.25" customHeight="1" thickTop="1" thickBot="1" x14ac:dyDescent="0.25">
      <c r="A238" s="60" t="s">
        <v>38</v>
      </c>
      <c r="B238" s="6" t="s">
        <v>41</v>
      </c>
      <c r="C238" s="5">
        <v>5836</v>
      </c>
      <c r="D238" s="5">
        <v>4360.6899999999996</v>
      </c>
      <c r="E238" s="18">
        <f t="shared" si="38"/>
        <v>1475.3100000000004</v>
      </c>
      <c r="F238" s="62">
        <f t="shared" si="37"/>
        <v>74.720527758738854</v>
      </c>
      <c r="G238" s="35"/>
    </row>
    <row r="239" spans="1:8" ht="15" customHeight="1" thickTop="1" thickBot="1" x14ac:dyDescent="0.3">
      <c r="A239" s="95"/>
      <c r="B239" s="96" t="s">
        <v>13</v>
      </c>
      <c r="C239" s="52">
        <f>SUM(C236:C238)</f>
        <v>319521.33</v>
      </c>
      <c r="D239" s="52">
        <f>SUM(D236:D238)</f>
        <v>312983.82</v>
      </c>
      <c r="E239" s="18">
        <f t="shared" si="38"/>
        <v>6537.5100000000093</v>
      </c>
      <c r="F239" s="62">
        <f t="shared" si="37"/>
        <v>97.95396758019254</v>
      </c>
      <c r="G239" s="35"/>
    </row>
    <row r="240" spans="1:8" ht="26.25" customHeight="1" thickTop="1" thickBot="1" x14ac:dyDescent="0.5">
      <c r="A240" s="118"/>
      <c r="B240" s="119" t="s">
        <v>75</v>
      </c>
      <c r="C240" s="120">
        <f>C70+C80+C88+C94+C100+C107+C120+C127+C132+C139+C145+C151+C157+C164+C170+C180+C189+C196+C206+C212+C221+C232+C239</f>
        <v>4988003.1999999993</v>
      </c>
      <c r="D240" s="120">
        <f>D70+D80+D88+D94+D100+D107+D120+D127+D132+D139+D145+D151+D157+D164+D170+D180+D189+D196+D206+D212+D221+D232+D239</f>
        <v>2379192.2800000003</v>
      </c>
      <c r="E240" s="120">
        <f>E70+E80+E88+E94+E100+E107+E120+E127+E132+E139+E145+E151+E157+E164+E170+E180+E189+E196+E206+E212+E221+E232+E239</f>
        <v>2608619.25</v>
      </c>
      <c r="F240" s="120">
        <f>D240/C240*100</f>
        <v>47.698290971425209</v>
      </c>
      <c r="G240" s="35"/>
      <c r="H240" s="2"/>
    </row>
    <row r="241" spans="1:8" ht="13.5" thickTop="1" x14ac:dyDescent="0.2">
      <c r="A241" s="73"/>
      <c r="B241" s="73"/>
      <c r="C241" s="121"/>
      <c r="D241" s="58"/>
      <c r="E241" s="58"/>
      <c r="F241" s="122"/>
    </row>
    <row r="242" spans="1:8" x14ac:dyDescent="0.2">
      <c r="C242" s="123"/>
      <c r="D242" s="124"/>
      <c r="E242" s="124"/>
      <c r="F242" s="124"/>
      <c r="G242" s="125"/>
      <c r="H242" s="124"/>
    </row>
    <row r="250" spans="1:8" x14ac:dyDescent="0.2">
      <c r="B250" s="126"/>
    </row>
    <row r="331" spans="7:7" ht="15.75" x14ac:dyDescent="0.25">
      <c r="G331" s="56"/>
    </row>
  </sheetData>
  <mergeCells count="2">
    <mergeCell ref="A2:G2"/>
    <mergeCell ref="B59:E59"/>
  </mergeCells>
  <pageMargins left="0.51" right="0.19685039370078741" top="0.52" bottom="0.24" header="0.18" footer="0.19"/>
  <pageSetup paperSize="9" scale="60" fitToWidth="0" fitToHeight="4" orientation="landscape" horizontalDpi="300" verticalDpi="300" r:id="rId1"/>
  <headerFooter alignWithMargins="0"/>
  <rowBreaks count="5" manualBreakCount="5">
    <brk id="45" max="6" man="1"/>
    <brk id="95" max="6" man="1"/>
    <brk id="158" max="6" man="1"/>
    <brk id="197" max="6" man="1"/>
    <brk id="2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Shpenzimet 2016 (2)</vt:lpstr>
      <vt:lpstr>'Shpenzimet 2016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Ahmeti</dc:creator>
  <cp:lastModifiedBy>Qendresa Jashanica</cp:lastModifiedBy>
  <dcterms:created xsi:type="dcterms:W3CDTF">2017-06-21T12:08:12Z</dcterms:created>
  <dcterms:modified xsi:type="dcterms:W3CDTF">2019-11-19T12:42:02Z</dcterms:modified>
</cp:coreProperties>
</file>